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G:\Kilwinning\Spreadsheet Folder\Statistics Team\04_annual_publication\tables\"/>
    </mc:Choice>
  </mc:AlternateContent>
  <xr:revisionPtr revIDLastSave="0" documentId="13_ncr:1_{274A9790-713B-4154-8F20-B89D731679A4}" xr6:coauthVersionLast="47" xr6:coauthVersionMax="47" xr10:uidLastSave="{00000000-0000-0000-0000-000000000000}"/>
  <bookViews>
    <workbookView xWindow="28680" yWindow="-375" windowWidth="29040" windowHeight="15720" xr2:uid="{00000000-000D-0000-FFFF-FFFF00000000}"/>
  </bookViews>
  <sheets>
    <sheet name="Cover_sheet" sheetId="1" r:id="rId1"/>
    <sheet name="Table_of_contents" sheetId="2" r:id="rId2"/>
    <sheet name="Notes" sheetId="3" r:id="rId3"/>
    <sheet name="Glossary" sheetId="4" r:id="rId4"/>
    <sheet name="Table_mor_1" sheetId="5" r:id="rId5"/>
    <sheet name="Table_ban_1" sheetId="6" r:id="rId6"/>
    <sheet name="Table_ban_2" sheetId="7" r:id="rId7"/>
    <sheet name="Table_ban_3" sheetId="8" r:id="rId8"/>
    <sheet name="Table_ban_4" sheetId="9" r:id="rId9"/>
    <sheet name="Table_ban_5" sheetId="10" r:id="rId10"/>
    <sheet name="Table_ban_6" sheetId="11" r:id="rId11"/>
    <sheet name="Table_ptd_1" sheetId="12" r:id="rId12"/>
    <sheet name="Table_ptd_2" sheetId="13" r:id="rId13"/>
    <sheet name="Table_ptd_3" sheetId="14" r:id="rId14"/>
    <sheet name="Table_ptd_4" sheetId="15" r:id="rId15"/>
    <sheet name="Table_das_1" sheetId="16" r:id="rId16"/>
    <sheet name="Table_das_2" sheetId="17" r:id="rId17"/>
    <sheet name="Table_das_3" sheetId="18" r:id="rId18"/>
    <sheet name="Table_das_4" sheetId="19" r:id="rId19"/>
    <sheet name="Table_cor_1" sheetId="20" r:id="rId20"/>
    <sheet name="Table_la_1a" sheetId="21" r:id="rId21"/>
    <sheet name="Table_la_1b" sheetId="22" r:id="rId22"/>
    <sheet name="Table_la_2a" sheetId="23" r:id="rId23"/>
    <sheet name="Table_la_2b" sheetId="24" r:id="rId24"/>
    <sheet name="Table_la_3a" sheetId="25" r:id="rId25"/>
    <sheet name="Table_la_3b" sheetId="26" r:id="rId26"/>
    <sheet name="Table_la_4a" sheetId="27" r:id="rId27"/>
    <sheet name="Table_la_4b" sheetId="28" r:id="rId28"/>
    <sheet name="Table_debt_1" sheetId="29" r:id="rId29"/>
    <sheet name="Table_contribution_1" sheetId="30" r:id="rId30"/>
    <sheet name="Table_review_1" sheetId="31" r:id="rId31"/>
    <sheet name="Time_series_annual" sheetId="32"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6" l="1"/>
  <c r="K14" i="16"/>
  <c r="J14" i="16"/>
  <c r="I14" i="16"/>
  <c r="H14" i="16"/>
  <c r="G14" i="16"/>
  <c r="F14" i="16"/>
  <c r="E14" i="16"/>
  <c r="D14" i="16"/>
  <c r="C14" i="16"/>
  <c r="C13" i="16"/>
  <c r="D13" i="16"/>
  <c r="E13" i="16"/>
  <c r="F13" i="16"/>
  <c r="G13" i="16"/>
  <c r="H13" i="16"/>
  <c r="I13" i="16"/>
  <c r="J13" i="16"/>
  <c r="K13" i="16"/>
  <c r="L13" i="16"/>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alcChain>
</file>

<file path=xl/sharedStrings.xml><?xml version="1.0" encoding="utf-8"?>
<sst xmlns="http://schemas.openxmlformats.org/spreadsheetml/2006/main" count="1907" uniqueCount="639">
  <si>
    <t>Official Statistics Label:</t>
  </si>
  <si>
    <t>Publication release date</t>
  </si>
  <si>
    <t>Annual statistics | Accountant in Bankruptcy (aib.gov.uk)</t>
  </si>
  <si>
    <t>Next publication release date</t>
  </si>
  <si>
    <t>Financial years</t>
  </si>
  <si>
    <t>Geographical coverage</t>
  </si>
  <si>
    <t>Scotland and local authority areas.  This release contains the latest statistics on statutory debt solutions, statutory moratoria on diligence, and corporate insolvencies within Scotland.</t>
  </si>
  <si>
    <t>Provisional or final figures</t>
  </si>
  <si>
    <t>Data source</t>
  </si>
  <si>
    <t>Limitations</t>
  </si>
  <si>
    <t xml:space="preserve">Units, notes and no data </t>
  </si>
  <si>
    <t>More Statutory Debt Solutions Statistics</t>
  </si>
  <si>
    <t>Statistics &amp; data | Accountant in Bankruptcy (aib.gov.uk)</t>
  </si>
  <si>
    <t xml:space="preserve">Contact details </t>
  </si>
  <si>
    <t>Authors: Lucy Horner and Scott Orr</t>
  </si>
  <si>
    <t>Contact: aib_statistics@gov.scot</t>
  </si>
  <si>
    <t xml:space="preserve">This worksheet contains one table. </t>
  </si>
  <si>
    <t>Worksheet number</t>
  </si>
  <si>
    <t>Type of data</t>
  </si>
  <si>
    <t>Worksheet title</t>
  </si>
  <si>
    <t>Table_mor_1</t>
  </si>
  <si>
    <t>Moratorium</t>
  </si>
  <si>
    <t>Moratorium Table 1: Number of statutory moratoria on diligence by financial year</t>
  </si>
  <si>
    <t>Table_ban_1</t>
  </si>
  <si>
    <t>Bankruptcy</t>
  </si>
  <si>
    <t>Bankruptcy Table 1: Number of awards of bankruptcy by financial year, type of bankruptcy and application fee status</t>
  </si>
  <si>
    <t>Table_ban_2</t>
  </si>
  <si>
    <t>Bankruptcy Table 2: Number of Bankruptcy Restrictions Orders and Bankruptcy Restrictions Undertakings by financial year</t>
  </si>
  <si>
    <t>Table_ban_3</t>
  </si>
  <si>
    <t>Bankruptcy Table 3: Number of bankruptcies concluded by financial year and type of bankruptcy</t>
  </si>
  <si>
    <t>Bankruptcy Table 4: Balance of bankruptcy cases by financial year and whether a dividend was payable or not</t>
  </si>
  <si>
    <t>Bankruptcy Table 5: Number of bankruptcies concluded and mean dividend paid to creditors by financial year and type of trustee</t>
  </si>
  <si>
    <t>Table_ban_6</t>
  </si>
  <si>
    <t>Bankruptcy Table 6: Summary of statistics on contracted out cases by financial year</t>
  </si>
  <si>
    <t>Protected trust deeds</t>
  </si>
  <si>
    <t>PTD Table 1: Number of advertised and protected trust deeds by financial year</t>
  </si>
  <si>
    <t>Table_ptd_2</t>
  </si>
  <si>
    <t>PTD Table 2: Balance of protected trust deeds by financial year and whether a dividend was payable or not</t>
  </si>
  <si>
    <t>PTD Table 3: Summary of statistics on distribution of funds for protected trust deeds concluded by financial year</t>
  </si>
  <si>
    <t>Table_ptd_4</t>
  </si>
  <si>
    <t>PTD Table 4: Summary of Form 7 and 11 performance for protected trust deeds concluded in 2020-21 by trustee organisation</t>
  </si>
  <si>
    <t>Debt Arrangement Scheme</t>
  </si>
  <si>
    <t>DAS Table 1: Balance of Debt Payment Programmes (DPPs) under the Debt Arrangement Scheme by financial year</t>
  </si>
  <si>
    <t>DAS Table 2: Summary of statistics on amount repaid under the Debt Arrangement Scheme by financial year and payment distributor organisation</t>
  </si>
  <si>
    <t>DAS Table 3: Number of Debt Payment Programmes (DPPs) under the Debt Arrangement Scheme (DAS) by outcome, duration and length of survival</t>
  </si>
  <si>
    <t>Table_das_4</t>
  </si>
  <si>
    <t>DAS Table 4: Summary of statistics on applications to vary and revoke a Debt Payment Programmes by financial year and application outcome</t>
  </si>
  <si>
    <t>Table_cor_1</t>
  </si>
  <si>
    <t>Corporate Insolvency</t>
  </si>
  <si>
    <t>Corporate Table 1: Number of corporate insolvencies and members' voluntary liquidations by financial year and type of insolvency processes</t>
  </si>
  <si>
    <t>Bankruptcy and protected trust deeds</t>
  </si>
  <si>
    <t>Table_debt_1</t>
  </si>
  <si>
    <t>Bankruptcy, protected trust deeds and Debt Arranagement Scheme</t>
  </si>
  <si>
    <t>Debt Table 1: Median debt level by financial year and type of debt solution</t>
  </si>
  <si>
    <t>Table_contribution_1</t>
  </si>
  <si>
    <t xml:space="preserve">Contribution Table 1: Median approximately monthly contribution by financial year and type of debt solution </t>
  </si>
  <si>
    <t>Bankruptcy and Debt Arranagement Scheme</t>
  </si>
  <si>
    <t>Review Table 1: Number of bankruptcy and Debt Arrangement Scheme reviews by financial year and categories</t>
  </si>
  <si>
    <t>All data</t>
  </si>
  <si>
    <t>Time Series: Annual time series data on statutory debt solutions, moratoria on diligence, and corporate insolvencies by financial year</t>
  </si>
  <si>
    <t>Not applicable</t>
  </si>
  <si>
    <t>Glossary: Definitions for key terms used in this release</t>
  </si>
  <si>
    <t>Table of contents</t>
  </si>
  <si>
    <t xml:space="preserve">Notes </t>
  </si>
  <si>
    <t xml:space="preserve">Note number </t>
  </si>
  <si>
    <t>Which Table</t>
  </si>
  <si>
    <t xml:space="preserve">Note text </t>
  </si>
  <si>
    <t>p</t>
  </si>
  <si>
    <t>All Tables</t>
  </si>
  <si>
    <t>Provisional.  With the exception of statistics already reported in the quarterly Scottish Statutory Debt Solutions Statistics publications, figures presented in this Excel file for all financial years remain provisional and subject to revision.
Sometimes when quality assuring the data for the latest years, errors in data classifications applied to any type of statutory debt solutions, statutory moratorium on diligence, or any type of corporate insolvency may come to light.  In this case, we may correct the erroneous data classifications in the previous year and we will alert users of our statistics about such corrections.</t>
  </si>
  <si>
    <t>z</t>
  </si>
  <si>
    <t>Not applicable as percentages have not been calculated where numbers are small or a data point is simply not applicable, for example data on the number of full adminstration cases that paid an application fee of £200 is not longer applicable for 2021-22.</t>
  </si>
  <si>
    <t>x</t>
  </si>
  <si>
    <t>Data not (yet) available.
AiB continuously works on improving the quality of this statistical publication.  Statistics are derived from administrative systems within AiB; some of which have been long decommissioned, and some records are permanently deleted according to AiB's data retention and destruction policy.  Hence, the data is limited, and estimates will be included when/if available.</t>
  </si>
  <si>
    <t>note 1</t>
  </si>
  <si>
    <t>All figures for the financial year 2021-22 are for the period April 2021 to March 2022.  Therefore, this year and the previous year (2020-21) followed COVID-19 related policies implemented in Scotland from the end of March 2020.</t>
  </si>
  <si>
    <t>Moratoria on diligence granted include both debtor and entity applications.</t>
  </si>
  <si>
    <t>note 2</t>
  </si>
  <si>
    <t>The Coronavirus (Scotland) Act came into force at 07 April 2020.  The revised moratorium provisions provide protection from creditor debt enforcement action for a period of six months instead of six weeks.  The rule that currently restricts moratorium applications to one per year has also been rescinded.  For the financial year 2020-21, there were 3 granted moratorium applications with a submission date before 07 April 2020 when the Coronavirus (Scotland) Act came into force.</t>
  </si>
  <si>
    <t>note 3</t>
  </si>
  <si>
    <t>Not all granted moratoriums on diligence lead to one of the three statutory debt solutions in Scotland. We have updated our methodology for matching debtors who have entered into a moratorium and subsequently entered into a debt solution. Unlike in 2022-23 and earlier, this new approach accounts for previous addresses, resulting in a higher number of identified debtors, likely due to this change. To identify debtors across the debt solutions we use a technique called fuzzy matching, this allows us to identify similar but not identical data entries. However, this can lead to a small number of false matches or alternatively matches can still be missed. Although great care has been taken to minimise any errors the statistics should be interpreted with caution.</t>
  </si>
  <si>
    <t>note 4</t>
  </si>
  <si>
    <t>Full Administration bankruptcies include figures for Entity Applications</t>
  </si>
  <si>
    <t>note 5</t>
  </si>
  <si>
    <t>The Bankruptcy (Miscellaneous Amendments) (Scotland) Regulations 2021 amend the Bankruptcy (Scotland) Act 2016, the Bankruptcy (Scotland) Regulations 2016 and the Bankruptcy Fees (Scotland) Regulations 2018 to permanently:  Reduce the bankruptcy application fee of the full administration from £200 to £150;  Reduce the bankruptcy application fee of the Minimal Asset Process from £90 to £50;  Remove bankruptcy application fees for those individuals in receipt of prescribed benefits. 
This reduced fee structure is applicable for all debtor applications with a submission date from 27 May 2020 onwards.</t>
  </si>
  <si>
    <t>note 6</t>
  </si>
  <si>
    <t>Bankruptcy Restrictions Undertakings were abolished from April 2015 by the Bankruptcy and Debt Advice (Scotland) Act 2014.</t>
  </si>
  <si>
    <t>note 7</t>
  </si>
  <si>
    <t>The Bankruptcy and Debt Advice (Scotland) Act 2014 which came into force in 2015 conferred a new power on trustees to withhold the discharge of non-cooperating bankruptcy. This change has contributed to the reduction in the number of Bankruptcy Restriction Orders in recent years.</t>
  </si>
  <si>
    <t>note 8</t>
  </si>
  <si>
    <t>Figures include bankruptcy cases with (legitimate) multiple trustee discharges following the court decision to re-open and re-appoint the trustee.</t>
  </si>
  <si>
    <t>note 9</t>
  </si>
  <si>
    <t xml:space="preserve">Figures include number of trustees who formerly acted in bankruptcies that were obtained recall. </t>
  </si>
  <si>
    <t>note 10</t>
  </si>
  <si>
    <t>The Insolvency Services Framework allows The Accountant in Bankruptcy to use external providers to administer bankruptcy cases on its behalf, where the Accountant has been appointed trustee.</t>
  </si>
  <si>
    <t>note 11</t>
  </si>
  <si>
    <t>Figures presented here may not be consistent with the quarterly Scottish Statutory Debt Solutions Statistics  publication. The PTD Table 2 is on based on different snapshot of data extracted from live databases at a different point in time. The quarterly Scottish Statutory Debt Solutions Statistics figures are the definitive source on the number of PTDs. The balancing item reflects the difference in these snapshots of data and is included in order to match the definitive, published figures.</t>
  </si>
  <si>
    <t>note 12</t>
  </si>
  <si>
    <t>The PTD Table 4 displays trustee organisations with a minimum number of twenty-five PTDs.</t>
  </si>
  <si>
    <t>note 13</t>
  </si>
  <si>
    <t>Table_das_1, Table_das_2 and Table_das_3</t>
  </si>
  <si>
    <t>Figures presented here may not be consistent with the quarterly Scottish Statutory Debt Solutions Statistics  publication. The DAS Table 2 is on based on different snapshot of data extracted from live databases at a different point in time. The quarterly Scottish Statutory Debt Solutions Statistics figures are the definitive source on the number of approved DPPs. The balancing item reflects the difference in these snapshots of data and is included in order to match the definitive, published figures.</t>
  </si>
  <si>
    <t>note 14</t>
  </si>
  <si>
    <t>If a debtor's circumstances change and they can no longer afford the agreed payments, or if they want to increase the level of payment, they can apply for a variation to their DPP.  Standard variation can result in one or more of a number of changes:
- the amount paid to creditors might be increased
- the amount paid to creditors might be reduced
- the length of the DPP might be reduced
- the length of the DPP might be increased
- a new condition might be attached to the DPP.
The Debt Arrangement Scheme (Scotland) Amendment Regulations 2019 came into force on 04 November 2019.  This included a variation called "Short term financial crisis payment break".  Money advisers can automatically process a variation to excuse a missed payment if their client has suffered a short term crisis and cannot make their payment.   Money advisers have discretion as to the "crisis" definition and must annotate the system with the reason for approving the variation.  Clients can have up to 2 months' worth of crisis break variation approved in a rolling year.   Crisis break variations can also be applied retrospectively to a missed payment, but only if the next payment is not yet due.</t>
  </si>
  <si>
    <t>note 15</t>
  </si>
  <si>
    <t>A DPP is automatically revoked if the debtor applies and is awarded bankruptcy or signs a trust deed which becomes protected. There are also a number of grounds where the debtor, a money adviser acting on behalf of the debtor or a creditor in 
the DPP can apply to revoke a DPP, including where:
- a debtor has failed to satisfy the conditions of the DPP or
- the debtor has missed two payments and the third is due or
- the debtor has made an untrue statement when applying for DAS or variations to their DPP or
- the parties involved in a joint DPP have separated.</t>
  </si>
  <si>
    <t>note 16</t>
  </si>
  <si>
    <t>The statistics for corporate insolvencies and members' voluntary liquidations presented are based on the date either process was registered on AiB's administrative system.  As a consequence, there is a time lag between the dates when a corporate insolvency is awarded or a members' voluntary liquidation is registered and when AiB receives notice.
Therefore, statistics may differ from equivalent statistics published by The Insolvency Service, who source their data from Companies House.  Similarly, members' voluntary liquidations presented here may differ from equivalent statistics published by Companies House.</t>
  </si>
  <si>
    <t>note 17</t>
  </si>
  <si>
    <t>Table_la_1, Table_la_2, Table_la_3 and Table_la_4</t>
  </si>
  <si>
    <t>Rate per 10,000 adults (aged 16 plus) is the specific number of any statutory debt solution divided by the number of people aged 16 or over, multiplied by 10,000.</t>
  </si>
  <si>
    <t>note 18</t>
  </si>
  <si>
    <t>Figures are rounded to the nearest £ hundred.</t>
  </si>
  <si>
    <t>note 19</t>
  </si>
  <si>
    <t>Protected trust deeds figures are based on Form 3 information.</t>
  </si>
  <si>
    <t xml:space="preserve">note 20 </t>
  </si>
  <si>
    <t>Figures are rounded to the nearest £ ten.</t>
  </si>
  <si>
    <t>note 21</t>
  </si>
  <si>
    <t>Bankruptcy figures are based on Debtor Contribution Order, and do not include zero Debtor Contribution Orders.  Otherwise, the median figure will be £0.  
Protected trust deed figures are based on Form 3 information.  It is important to note that only the total number of contribution ingathered and total realisation from contributions are available. It is not within AiB's remit to collect further information, including the frequency of contribution ingathered. Therefore, while care has been taken to ensure the PTD figures presented here are accurate as much as possible, caution is needed when interpreting this figure.</t>
  </si>
  <si>
    <t xml:space="preserve">This worksheet contains one table.  </t>
  </si>
  <si>
    <t>Term</t>
  </si>
  <si>
    <t>Definition</t>
  </si>
  <si>
    <t>Apparent Insolvency (AI)</t>
  </si>
  <si>
    <t>A legal term that means you are unable to pay your debts and that at least one of your creditors has taken legal action against you.</t>
  </si>
  <si>
    <t>Formal court process which transfers your property to a trustee.</t>
  </si>
  <si>
    <t>Certificate for Sequestration</t>
  </si>
  <si>
    <t>The Certificate for Sequestration is issued to a debtor by a Money Adviser or Insolvency Practitioner and serves as written proof of their insolvency and qualification for bankruptcy.</t>
  </si>
  <si>
    <t>Compulsory liquidation</t>
  </si>
  <si>
    <t>Compulsory liquidation (or winding up by the court) is a procedure by which the assets of a company are sold, and the proceeds are distributed to the company's creditors. A court order is required to put a company into compulsory liquidation.</t>
  </si>
  <si>
    <t>Creditor</t>
  </si>
  <si>
    <t>Any person, business or organisation which is owed money by another.</t>
  </si>
  <si>
    <t>Creditor petitions</t>
  </si>
  <si>
    <t>When a creditor who is trying to recoup monies owed to them petitions to have the debtor made bankrupt.</t>
  </si>
  <si>
    <t>Creditors' voluntary liquidations</t>
  </si>
  <si>
    <t>A director can propose a creditors’ voluntary liquidation if the company can’t pay its debts (it’s ‘insolvent’) or enough shareholders agree. This means the company will stop trading and be liquidated (‘wound up’).</t>
  </si>
  <si>
    <t>Debt Arrangement Scheme (DAS)</t>
  </si>
  <si>
    <t>A debt management tool introduced by the Scottish Government and accessed through an approved money advisor. It may help you if you have one or more debts and want to pay what you owe by giving more time for repayments free from the threat of enforcement (diligence) or bankruptcy.</t>
  </si>
  <si>
    <t>DAS Debt Payment Programme (DPP)</t>
  </si>
  <si>
    <t>A proposal that allows a debtor to pay their debt over an extended period of time. The DPP can be for any amount of money or for any reasonable length of time.</t>
  </si>
  <si>
    <t>Debtor</t>
  </si>
  <si>
    <t>Any person who owes money to another.</t>
  </si>
  <si>
    <t>Debtor applications</t>
  </si>
  <si>
    <t>When individuals apply for their own bankruptcy.</t>
  </si>
  <si>
    <t>Insolvency</t>
  </si>
  <si>
    <t>Insolvency occurs when an individual or a firm is unable to meet its financial obligations.</t>
  </si>
  <si>
    <t>Insolvency Practitioner</t>
  </si>
  <si>
    <t>A person (usually, but not necessarily, a chartered accountant) licensed and authorised to act as a trustee in sequestrations or trust deeds and also as liquidator, administrator, or receiver of a limited company.</t>
  </si>
  <si>
    <t>Full Administration</t>
  </si>
  <si>
    <t xml:space="preserve">A route into bankruptcy, if conditions set out in MAP are not met. Conditions for Full Administration are if a person's debts are over £3,000, or own assets valuing £2,000 or more. </t>
  </si>
  <si>
    <t>Low Income Low Asset (LILA)</t>
  </si>
  <si>
    <t>LILA was the route into bankruptcy introduced to provide debt relief to debtors who cannot afford to pay their debts and have low income and limited assets. Many debtors find that their creditors are unwilling to take the legal action required to bring about their bankruptcy because of the administrative and legal costs incurred, often without the creditor receiving any dividend at the end.LILA was replaced by the MAP route into bankruptcy in 2015.</t>
  </si>
  <si>
    <t>Minimal Asset Process (MAP)</t>
  </si>
  <si>
    <t>A route into bankruptcy for people on low income who do not own property and have very little in savings or other assets. This is known as Minimal Asset Process (MAP) and replaced the LILA route into bankruptcy. A debtor will be discharged after six months, if they continue to meet the MAP criteria, (cases will be converted to Full Administration where it is found that debtor’s do not meet MAP criteria).</t>
  </si>
  <si>
    <t xml:space="preserve">Members' Voluntary Liquidation </t>
  </si>
  <si>
    <t>The shareholders of a solvent company adopt a voluntary winding up resolution and appoint a liquidator to realise the assets of the business in order to distribute the proceeds to company members. A company is considered legally solvent when it is able to meet its financial obligations and the value of its assets.</t>
  </si>
  <si>
    <t>Money adviser</t>
  </si>
  <si>
    <t>Somebody trained to offer advice on debt usually at at local authority money advice unit or Citzens Advice Bureau.</t>
  </si>
  <si>
    <t>Moratorium on diligence</t>
  </si>
  <si>
    <t>A protection from creditor debt enforcement. This protection is available to individuals as well as certain entities. Although it is normally lasts for a period of six weeks, the Coronavirus (Scotland) Act has been enacted to extend the duration of the moratorium to six months temporarily due to the current COVID-19 pandemic. Under normal circumstances, a moratorium cannot be granted more than once in any 12-month period. However, this rule has been set aside temporarily as a result of the aforementioned emergency legislation.</t>
  </si>
  <si>
    <t>Personal insolvencies</t>
  </si>
  <si>
    <t>The sum of awards of bankruptcy (Full Administration and MAP) and PTDs.</t>
  </si>
  <si>
    <t>Protected trust deed (PTD)</t>
  </si>
  <si>
    <t>A trust deed is a form of insolvency that transfers your estate to a trustee to be realised for the benefit of creditors. A trust deed may be protected as long as a majority in number or a third in value of creditors do not object to its terms. Once protected, the terms of the trust deed becoming binding on all the creditors.</t>
  </si>
  <si>
    <t>Rate per 10,000 adults</t>
  </si>
  <si>
    <t>Rate per 10,000 adults (aged 16+) is the specific number of statutory debt solution divided by the number of people aged 16 or over, multiplied by 10,000. A rate of a 100 per 10,000 adults is equivalent to 1% of the adult population.</t>
  </si>
  <si>
    <t>Receivership</t>
  </si>
  <si>
    <t xml:space="preserve">A receiver is appointed by a lender holding a charge over some or all of the company's assets. The main responsibilities of a receiver are to ensure the appointing lender is paid off. The law recognises that the receiver's control over the company can have considerable effect on the company and its other creditors. </t>
  </si>
  <si>
    <t>Trustee</t>
  </si>
  <si>
    <t>Person who administers your bankruptcy or trust deed. In sequestrations your trustee can be either the Accountant in Bankruptcy or a private insolvency practitioner (normally a chartered accountant who specialises in personal bankruptcy). In trust deeds, trustees must be an insolvency practitioner.</t>
  </si>
  <si>
    <t xml:space="preserve">Moratorium Table 1: Number of statutory moratoria on diligence by financial year [p][note 1][note 2][note 3]: </t>
  </si>
  <si>
    <t>This worksheet contains one table.  The title and some cells within the table refer to notes which can be found on the notes worksheet.</t>
  </si>
  <si>
    <t>Some shorthand is used in this table: [p] = provisional; [x] = data not (yet) available.  See the notes worksheet for further details.</t>
  </si>
  <si>
    <t>Source: Accountant in Bankruptcy.</t>
  </si>
  <si>
    <t>Financial year of the moratorium submission date</t>
  </si>
  <si>
    <t>Annual change (%)</t>
  </si>
  <si>
    <t>2023-24</t>
  </si>
  <si>
    <t>2022-23</t>
  </si>
  <si>
    <t>2021-22</t>
  </si>
  <si>
    <t>2020-21</t>
  </si>
  <si>
    <t>2019-20</t>
  </si>
  <si>
    <t>2018-19</t>
  </si>
  <si>
    <t>2017-18</t>
  </si>
  <si>
    <t>2016-17</t>
  </si>
  <si>
    <t>2015-16</t>
  </si>
  <si>
    <t>Moratoria on diligence granted</t>
  </si>
  <si>
    <t>Number of moratoria that lead to any agreed statutory debt solution</t>
  </si>
  <si>
    <t>[x]</t>
  </si>
  <si>
    <t>of which debt solution: Bankruptcy (excluding creditor petitions)</t>
  </si>
  <si>
    <t>of which debt solution: Protected trust deeds</t>
  </si>
  <si>
    <t>of which debt solution: Debt Arrangement Scheme</t>
  </si>
  <si>
    <t>2024-25</t>
  </si>
  <si>
    <t>Bankruptcy Table 1: Number of awards of bankruptcy by financial year, type of bankruptcy and application fee status [p][note 1][note 4][note 5]</t>
  </si>
  <si>
    <t>Some shorthand is used in this table: [p] = provisional; [z] = not applicable.  See the notes worksheet for further details.</t>
  </si>
  <si>
    <t>Financial year of the awarded date</t>
  </si>
  <si>
    <t>of which trustee: AiB</t>
  </si>
  <si>
    <t>of which trustee: Insolvency practitioner</t>
  </si>
  <si>
    <t>Trust deed petitions</t>
  </si>
  <si>
    <t>[z]</t>
  </si>
  <si>
    <t>of which debtor application: Minimal Asset Process</t>
  </si>
  <si>
    <t>of which debtor application: Low Income Low Asset (LILA)</t>
  </si>
  <si>
    <t>of which debtor application: Full Administration</t>
  </si>
  <si>
    <t>of which debtor applications (exc. LILA): Paid application fee of at least £50</t>
  </si>
  <si>
    <t>of which debtor applications (exc. LILA): Paid no application fee</t>
  </si>
  <si>
    <t>of which Minimal Asset Process: Paid application fee of £90</t>
  </si>
  <si>
    <t>of which Minimal Asset Process: Paid application fee of £50</t>
  </si>
  <si>
    <t>of which Minimal Asset Process: Paid no application fee</t>
  </si>
  <si>
    <t>of which Full Administration: Paid application fee of £200</t>
  </si>
  <si>
    <t>of which Full Administration: Paid application fee of £150</t>
  </si>
  <si>
    <t>of which Full Administration: Paid no application fee</t>
  </si>
  <si>
    <t>Total awards of bankruptcy</t>
  </si>
  <si>
    <t>Bankruptcy Table 2: Number of Bankruptcy Restrictions Orders and Bankruptcy Restrictions Undertakings by financial year [p][note 1][note 6][note 7]</t>
  </si>
  <si>
    <t>This worksheet contains one table.  The title refers to notes which can be found on the notes worksheet.</t>
  </si>
  <si>
    <t>Some shorthand is used in this table: [p] = provisional.  See the notes worksheet for further details.</t>
  </si>
  <si>
    <t>Financial year of the granted (application submitted) date</t>
  </si>
  <si>
    <t>Bankruptcy Restrictions Undertakings granted</t>
  </si>
  <si>
    <t>Bankruptcy Restrictions Orders granted</t>
  </si>
  <si>
    <t>Bankruptcy Restrictions Orders applications pending at year end</t>
  </si>
  <si>
    <t>Bankruptcy Table 3: Number of bankruptcies concluded by financial year and type of bankruptcy [p][note 1][note 8][note 9]</t>
  </si>
  <si>
    <t>Financial year of the trustee discharge date</t>
  </si>
  <si>
    <t>Creditor and trust deed petitions</t>
  </si>
  <si>
    <t>of which debtor application: Full Administration [note 3]</t>
  </si>
  <si>
    <t>Total number of bankruptcies concluded</t>
  </si>
  <si>
    <t>Bankruptcy Table 4: Balance of bankruptcy cases by financial year and whether a dividend was payable or not [p][note 1]</t>
  </si>
  <si>
    <t>Financial year</t>
  </si>
  <si>
    <t>Live cases at the start of the financial year</t>
  </si>
  <si>
    <t>New awards of bankruptcy</t>
  </si>
  <si>
    <t>New discharges of bankruptcy</t>
  </si>
  <si>
    <t>of which: Recalls</t>
  </si>
  <si>
    <t>of which: Discharged Minimal Asset Process (no dividend)</t>
  </si>
  <si>
    <t>of which: No dividend was payable</t>
  </si>
  <si>
    <t>of which: Dividend payable to preferred creditors only</t>
  </si>
  <si>
    <t>of which: Dividend payable to ordinary creditors</t>
  </si>
  <si>
    <t>of which dividend payable to ordinary creditors: Less than 25 pence per £</t>
  </si>
  <si>
    <t>of which dividend payable to ordinary creditors: Between 25 and less than 50 pence per £</t>
  </si>
  <si>
    <t>of which dividend payable to ordinary creditors: Between 50 and less than 75 pence per £</t>
  </si>
  <si>
    <t>of which dividend payable to ordinary creditors: Between 75 and less than 100 pence per £</t>
  </si>
  <si>
    <t>of which dividend payable to ordinary creditors: 100 pence per £ plus statutory interest</t>
  </si>
  <si>
    <t>Live cases at the end of the financial year</t>
  </si>
  <si>
    <t>Bankruptcy Table 5: Number of bankruptcies concluded and mean dividend paid to creditors by financial year and type of trustee [p][note 1]</t>
  </si>
  <si>
    <t>Number of bankruptcies concluded (excluding MAP)</t>
  </si>
  <si>
    <t>Number of bankruptcies concluded with dividend payable to creditors</t>
  </si>
  <si>
    <t>Number of bankruptcies concluded with no dividend payable to creditors</t>
  </si>
  <si>
    <t>Mean dividends for all cases (pence in the £)</t>
  </si>
  <si>
    <t>Bankruptcy Table 6: Summary of statistics on contracted out cases by financial year [p][note 1][note 10]</t>
  </si>
  <si>
    <t>Financial year of the allocation and discharge date</t>
  </si>
  <si>
    <t>Number of cases allocated</t>
  </si>
  <si>
    <t>Number of cases discharged</t>
  </si>
  <si>
    <t>of which: Assets realised</t>
  </si>
  <si>
    <t>Total value of assets realised in discharged cases (£ thousand)</t>
  </si>
  <si>
    <t>of which: Heritage</t>
  </si>
  <si>
    <t>of which: Moveable</t>
  </si>
  <si>
    <t>of which: Ingathered funds</t>
  </si>
  <si>
    <t>of which: Ingathered contributions</t>
  </si>
  <si>
    <t>Total value of expenses of realisation</t>
  </si>
  <si>
    <t>of which: Deduction to secured creditors</t>
  </si>
  <si>
    <t>of which: Miscellaneous</t>
  </si>
  <si>
    <t>PTD Table 1: Number of advertised and protected trust deeds by financial year [p][note 1]</t>
  </si>
  <si>
    <t>Financial year of the advertised and protected date</t>
  </si>
  <si>
    <t>Number of advertised trust deeds</t>
  </si>
  <si>
    <t>of which: Did become protected eventually</t>
  </si>
  <si>
    <t>of which: Did not become protected</t>
  </si>
  <si>
    <t>Number of protected trust deeds</t>
  </si>
  <si>
    <t>PTD Table 2: Balance of protected trust deeds by financial year and whether a dividend was payable or not [p][note 1][note 11]</t>
  </si>
  <si>
    <t>New protected trust deeds registered</t>
  </si>
  <si>
    <t>New protected trust deeds concluded</t>
  </si>
  <si>
    <t>of which: Balancing item for total concluded</t>
  </si>
  <si>
    <t>of which: Form 11</t>
  </si>
  <si>
    <t>of which: Form 7</t>
  </si>
  <si>
    <t>of which Form 7 only: PTDs in which the debtor is not discharged</t>
  </si>
  <si>
    <t>of which: No dividend was payable to ordinary creditors</t>
  </si>
  <si>
    <t>of which dividend payable to any creditors: Less than 25 pence per £</t>
  </si>
  <si>
    <t>of which dividend payable to any creditors: Between 25 and less than 50 pence per £</t>
  </si>
  <si>
    <t>of which dividend payable to any creditors: Between 50 and less than 75 pence per £</t>
  </si>
  <si>
    <t>of which dividend payable to any creditors: Between 75 and less than 100 pence per £</t>
  </si>
  <si>
    <t>of which dividend payable to any creditors: 100 pence per £ plus statutory interest</t>
  </si>
  <si>
    <t>NA</t>
  </si>
  <si>
    <t>PTD Table 3: Summary of statistics on distribution of funds for protected trust deeds concluded by financial year [p][note 1]</t>
  </si>
  <si>
    <t>Mean administration expenses (£)</t>
  </si>
  <si>
    <t>of which: No dividend payable to ordinary creditors</t>
  </si>
  <si>
    <t>Total administration expenses (£)</t>
  </si>
  <si>
    <t>Total payable to preferred (secured) creditors (£)</t>
  </si>
  <si>
    <t>Total payable to ordinary creditors (£)</t>
  </si>
  <si>
    <t>Total receipts ingathered (£)</t>
  </si>
  <si>
    <t>PTD Table 4: Summary of Form 7 and 11 performance for protected trust deeds concluded in 2023-24 by trustee organisation [p][note 1][note 12]</t>
  </si>
  <si>
    <t>Trustee organisation</t>
  </si>
  <si>
    <t>Number of PTDs</t>
  </si>
  <si>
    <t>Number of PTDs in which no dividend was payable</t>
  </si>
  <si>
    <t>Number of PTDs in which the debtor was not discharged</t>
  </si>
  <si>
    <t>Form 3 mean dividend (p in the £)</t>
  </si>
  <si>
    <t>Form 7 or 11 mean dividend (p in the £)</t>
  </si>
  <si>
    <t>Mean Dividend variance between Form 3 and 7</t>
  </si>
  <si>
    <t>Number of PTDs in which admin costs increased by at least 25%</t>
  </si>
  <si>
    <t>Number of approved Form 7</t>
  </si>
  <si>
    <t>of which organisation: Carrington Dean</t>
  </si>
  <si>
    <t>of which organisation: Interpath Advisory</t>
  </si>
  <si>
    <t>of which organisation: Azets</t>
  </si>
  <si>
    <t>of which organisation: Begbies Traynor</t>
  </si>
  <si>
    <t>of which organisation: Payplan Scotland</t>
  </si>
  <si>
    <t>Number of approved Form 11</t>
  </si>
  <si>
    <t>of which organisation: Harper Mcdermott Limited</t>
  </si>
  <si>
    <t>of which organisation: J3 Debt Solutions Limited</t>
  </si>
  <si>
    <t>of which organisation: Hanover Insolvency Limited</t>
  </si>
  <si>
    <t>of which organisation: Wbg Services Llp</t>
  </si>
  <si>
    <t>of which organisation: Yeg Insolvency Limited</t>
  </si>
  <si>
    <t>of which organisation: Murray Stewart Fraser Limited</t>
  </si>
  <si>
    <t>of which organisation: Dains</t>
  </si>
  <si>
    <t>DAS Table 1: Balance of Debt Payment Programmes (DPPs) under the Debt Arrangement Scheme by financial year [p][note 1][note 13]</t>
  </si>
  <si>
    <t>Balancing item to match the published figures for live cases</t>
  </si>
  <si>
    <t>New DPPs approved</t>
  </si>
  <si>
    <t>of which: Joint applications</t>
  </si>
  <si>
    <t>of which: Contains one single debt</t>
  </si>
  <si>
    <t>New DPPs completed</t>
  </si>
  <si>
    <t>New DPPs revoked</t>
  </si>
  <si>
    <t>Total amount of debts included in live DPPs (£ million)</t>
  </si>
  <si>
    <t xml:space="preserve"> </t>
  </si>
  <si>
    <t>DAS Table 2: Summary of statistics on amount repaid under the Debt Arrangement Scheme by financial year and payment distributor organisation [p][note 1][note 13]</t>
  </si>
  <si>
    <t>Financial year of the approval and payment transaction date</t>
  </si>
  <si>
    <t>Number of approved DPPs</t>
  </si>
  <si>
    <t>of which organisation: AiB</t>
  </si>
  <si>
    <t>of which organisation: Harper McDermott</t>
  </si>
  <si>
    <t>of which organisation: MLM CPS</t>
  </si>
  <si>
    <t>of which organisation: StepChange</t>
  </si>
  <si>
    <t>of which organisation: Think Link</t>
  </si>
  <si>
    <t>of which organisation: Walker Love</t>
  </si>
  <si>
    <t>of which organisation: Wylie &amp; Bisset</t>
  </si>
  <si>
    <t>of which: Balancing item to match the published statistics</t>
  </si>
  <si>
    <t>Total amount repaid under the Debt Arrangement Scheme (£ thousand)</t>
  </si>
  <si>
    <t>Total amount repaid to creditors (£ thousand)</t>
  </si>
  <si>
    <t>DAS Table 3: Number of Debt Payment Programmes (DPPs) under the Debt Arrangement Scheme (DAS) by outcome, duration and length of survival [p][note 1][note 13]</t>
  </si>
  <si>
    <t>Financial year of the approval date</t>
  </si>
  <si>
    <t>Median expected duration for live DPPs (years)</t>
  </si>
  <si>
    <t>Median actual duration for completed DPPs (years)</t>
  </si>
  <si>
    <t>of which outcome: Live as percentage of all approved DPPs</t>
  </si>
  <si>
    <t>of which outcome: Completed as percentage of all approved DPPs</t>
  </si>
  <si>
    <t>of which outcome: Revoked as percentage of all approved DPPs</t>
  </si>
  <si>
    <t>of which: Survived for one year</t>
  </si>
  <si>
    <t>of which: Survived for two years</t>
  </si>
  <si>
    <t>of which: Survived for three years</t>
  </si>
  <si>
    <t>of which: Survived for four years</t>
  </si>
  <si>
    <t>of which: Survived for five years</t>
  </si>
  <si>
    <t>of which: Remains survived so far</t>
  </si>
  <si>
    <t>of which: One-year survival rate</t>
  </si>
  <si>
    <t>of which: Two-year survival rate</t>
  </si>
  <si>
    <t>of which: Three-year survival rate</t>
  </si>
  <si>
    <t>of which: Four-year survival rate</t>
  </si>
  <si>
    <t>of which: Five-year survival rate</t>
  </si>
  <si>
    <t>of which: Overall survival rate</t>
  </si>
  <si>
    <t>of which: Revoked within one year</t>
  </si>
  <si>
    <t>of which: Revoked within two years</t>
  </si>
  <si>
    <t>of which: Revoked within three years</t>
  </si>
  <si>
    <t>of which: Revoked within four years</t>
  </si>
  <si>
    <t>of which: Revoked within five years</t>
  </si>
  <si>
    <t>of which: Percentage of DPPs revoked within one year</t>
  </si>
  <si>
    <t>of which: Percentage of DPPs revoked within two years</t>
  </si>
  <si>
    <t>of which: Percentage of DPPs revoked within three years</t>
  </si>
  <si>
    <t>of which: Percentage of DPPs revoked within four years</t>
  </si>
  <si>
    <t>of which: Percentage of DPPs revoked within five years</t>
  </si>
  <si>
    <t>Median actual duration for revocation DPPs (years)</t>
  </si>
  <si>
    <t>of which outcome: Live as at 31 March 2024</t>
  </si>
  <si>
    <t>of which outcome: Completed as at 31 March 2024</t>
  </si>
  <si>
    <t>of which outcome: Revoked as at 31 March 2024</t>
  </si>
  <si>
    <t>DAS Table 4: Summary of statistics on applications to vary and revoke a Debt Payment Programmes by financial year and application outcome [p][note 1][note 14][note 15]</t>
  </si>
  <si>
    <t>Financial year of the decision date</t>
  </si>
  <si>
    <t>Applications to vary a DPP</t>
  </si>
  <si>
    <t>of which: Approved - Standard variation</t>
  </si>
  <si>
    <t>of which: Approved - Crisis payment break</t>
  </si>
  <si>
    <t>of which: Rejected</t>
  </si>
  <si>
    <t>Applications to revoke a DPP</t>
  </si>
  <si>
    <t>of which: Approved</t>
  </si>
  <si>
    <t>Corporate Table 1: Number of corporate insolvencies and members' voluntary liquidations by financial year and type of insolvency processes [p][note 16]</t>
  </si>
  <si>
    <t>Financial year of the receipt date</t>
  </si>
  <si>
    <t>Number of corporate insolvencies</t>
  </si>
  <si>
    <t>of which: Receiverships</t>
  </si>
  <si>
    <t>of which: Compulsory liquidations</t>
  </si>
  <si>
    <t>of which: Creditors' voluntary liquidations</t>
  </si>
  <si>
    <t>Members' voluntary liquidations</t>
  </si>
  <si>
    <t>Local Authority Table 1: Personal insolvencies and rate per 10,000 adult (16+) population by local authority [p][note 17]</t>
  </si>
  <si>
    <t>This worksheet contains two tables presented next to each other horizontally with one blank column (Column I, or the 9th column) in between each table. Table 1a refers to count data and Table 1b refers to the rate data. The title and some cells within the table refer to notes which can be found on the notes worksheet.</t>
  </si>
  <si>
    <t>Some shorthand is used in this table: [z] = not applicable.  See the notes worksheet for further details.</t>
  </si>
  <si>
    <t>Local Authority</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</si>
  <si>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</si>
  <si>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</si>
  <si>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</si>
  <si>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</si>
  <si>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</si>
  <si>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</si>
  <si>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</si>
  <si>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</si>
  <si>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</si>
  <si>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</si>
  <si>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</si>
  <si>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</si>
  <si>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</si>
  <si>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</si>
  <si>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</si>
  <si>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</si>
  <si>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</si>
  <si>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</si>
  <si>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</si>
  <si>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</si>
  <si>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</si>
  <si>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</si>
  <si>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</si>
  <si>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</si>
  <si>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</si>
  <si>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</si>
  <si>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</si>
  <si>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</si>
  <si>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</si>
  <si>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</si>
  <si>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</si>
  <si>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</si>
  <si>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</si>
  <si>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Scotland</t>
  </si>
  <si>
    <t>Annual change</t>
  </si>
  <si>
    <t>Local Authority Table 2: Awards of bankruptcy and rate per 10,000 adult (16+) population by local authority [p][note 17]</t>
  </si>
  <si>
    <t>This worksheet contains two tables presented next to each other horizontally with one blank column (Column I, or the 9th column) in between each table. Table 2a refers to count data and Table 2b refers to the rate data. The title and some cells within the table refer to notes which can be found on the notes worksheet.</t>
  </si>
  <si>
    <t>Local Authority Table 3: Protected trust deeds (PTDs) registered and rate per 10,000 adult (16+) population by local authority [p][note 17]</t>
  </si>
  <si>
    <t>This worksheet contains two tables presented next to each other horizontally with one blank column  (Column I, or the 9th column) in between each table. Table 3a refers to count data and Table 3b refers to the rate data. The title and some cells within the table refer to notes which can be found on the notes worksheet.</t>
  </si>
  <si>
    <t>Local Authority Table 4: Debt Arrangement Scheme (DAS) Debt Payment Programmes (DPPs) and rate per 10,000 adult (16+) population by local authority [p][note 17]</t>
  </si>
  <si>
    <t>This worksheet contains two tables presented next to each other horizontally with one blank column (Column I, or the 9th column) in between each table. Table 4a refers to count data and Table 4b refers to the rate data. The title and some cells within the table refer to notes which can be found on the notes worksheet.</t>
  </si>
  <si>
    <t>Debt Table 1: Median debt level by financial year and type of debt solution [p][note 1][note 18][note 19]</t>
  </si>
  <si>
    <t>Financial year of the awarded/protected/approved date</t>
  </si>
  <si>
    <t>Bankruptcy: Creditor petition (£)</t>
  </si>
  <si>
    <t>Bankruptcy: Minimal Asset Process (£)</t>
  </si>
  <si>
    <t>Bankruptcy: Full Administration (£)</t>
  </si>
  <si>
    <t>Protected trust deed (£)</t>
  </si>
  <si>
    <t>Debt Arrangement Scheme (£)</t>
  </si>
  <si>
    <t>Contribution Table 1: Median approximately monthly contribution by financial year and type of debt solution [p][note 1][note20][note 21]</t>
  </si>
  <si>
    <t>Review Table 1: Number of bankruptcy and Debt Arrangement Scheme reviews by financial year and categories [p][note 1]</t>
  </si>
  <si>
    <t>Number of bankruptcy decision reviewed</t>
  </si>
  <si>
    <t>of which: Adjudication</t>
  </si>
  <si>
    <t>of which: Debtor Contribution Order</t>
  </si>
  <si>
    <t>of which: Debtor Contribution Order - Variation</t>
  </si>
  <si>
    <t>of which: Debtor discharge</t>
  </si>
  <si>
    <t>of which: Trustee discharge</t>
  </si>
  <si>
    <t>of which: Rejection</t>
  </si>
  <si>
    <t>of which: Section 212</t>
  </si>
  <si>
    <t>of which: Recall</t>
  </si>
  <si>
    <t>Number of bankruptcy decision made</t>
  </si>
  <si>
    <t>of which: Confirmation</t>
  </si>
  <si>
    <t>of which: Revocation</t>
  </si>
  <si>
    <t>of which: Amendation</t>
  </si>
  <si>
    <t>Number of DAS decision reviewed</t>
  </si>
  <si>
    <t>of which: Fair and reasonable</t>
  </si>
  <si>
    <t>of which: Variation</t>
  </si>
  <si>
    <t>Number of DAS decision made</t>
  </si>
  <si>
    <t>Time Series: Annual time series data on statutory debt solutions, moratoria on diligence, and corporate insolvencies by financial year [p]</t>
  </si>
  <si>
    <t>Some shorthand is used in this table: [p] = provisional; [x] = data not (yet) available; [z] = not applicable.  See the notes worksheet for further details.</t>
  </si>
  <si>
    <t>Units</t>
  </si>
  <si>
    <t>Statutory moratorium on diligence</t>
  </si>
  <si>
    <t>Count</t>
  </si>
  <si>
    <t>Moratorium: Lead to bankruptcy (excluding creditor petition)</t>
  </si>
  <si>
    <t>Moratorium: Lead to PTD</t>
  </si>
  <si>
    <t>Moratorium: Lead to DAS</t>
  </si>
  <si>
    <t>Awards of bankruptcy</t>
  </si>
  <si>
    <t>Bankruptcy: Creditor petitions</t>
  </si>
  <si>
    <t>Bankruptcy: Trust deed petitions</t>
  </si>
  <si>
    <t>Bankruptcy: Debtor applications</t>
  </si>
  <si>
    <t>Debtor application: Minimal Asset Process</t>
  </si>
  <si>
    <t>Debtor application: Low Income Low Asset</t>
  </si>
  <si>
    <t>Debtor application: Full Administration</t>
  </si>
  <si>
    <t>Full Adminstration: Apparent Insolvency</t>
  </si>
  <si>
    <t>Full Adminstration: Certificate for Sequestration</t>
  </si>
  <si>
    <t>Full Adminstration: Entity Application</t>
  </si>
  <si>
    <t>Creditor Petition: AiB as trustee</t>
  </si>
  <si>
    <t>Creditor Petition: IP as trustee</t>
  </si>
  <si>
    <t>Trust Deed Petition: AiB as trustee</t>
  </si>
  <si>
    <t>Trust Deed Petition: IP as trustee</t>
  </si>
  <si>
    <t>Debtor Application: AiB as trustee</t>
  </si>
  <si>
    <t>Debtor Application: IP as trustee</t>
  </si>
  <si>
    <t>Full Administration: Application fee of £200</t>
  </si>
  <si>
    <t>Full Administration: Application fee of £150</t>
  </si>
  <si>
    <t>Full Administration: No application fee</t>
  </si>
  <si>
    <t>Minimal Asset Process: Application fee of £90</t>
  </si>
  <si>
    <t>Minimal Asset Process: Application fee of £50</t>
  </si>
  <si>
    <t>Minimal Asset Process: No application fee</t>
  </si>
  <si>
    <t>BRO: Granted</t>
  </si>
  <si>
    <t>BRO: Applications pending</t>
  </si>
  <si>
    <t>BRU: Granted</t>
  </si>
  <si>
    <t>Bankruptcy: Trustee discharged</t>
  </si>
  <si>
    <t>Bankruptcy concluded: Creditor and trust deed petitions</t>
  </si>
  <si>
    <t>Bankruptcy concluded: LILA</t>
  </si>
  <si>
    <t>Bankruptcy concluded: MAP</t>
  </si>
  <si>
    <t>Bankruptcy concluded: Full Administration</t>
  </si>
  <si>
    <t>Bankruptcy: Recalls</t>
  </si>
  <si>
    <t>Bankruptcy: No dividend payable</t>
  </si>
  <si>
    <t>Bankruptcy: Dividend payable to preferred creditors only</t>
  </si>
  <si>
    <t>Bankruptcy: Dividend payable to ordinary creditors</t>
  </si>
  <si>
    <t>Bankruptcy: Dividend - less than 25p per pound</t>
  </si>
  <si>
    <t>Bankruptcy: Dividend - 25 and less than 50p per pound</t>
  </si>
  <si>
    <t>Bankruptcy: Dividend - 50 and less than 75p per pound</t>
  </si>
  <si>
    <t>Bankruptcy: Dividend - 75 and less than 100p per pound</t>
  </si>
  <si>
    <t>Bankruptcy: Dividend - 100p per pound</t>
  </si>
  <si>
    <t>Bankruptcy: AiB as trustee - no dividend payable</t>
  </si>
  <si>
    <t>Bankruptcy: AiB as trustee - dividend payable to any creditor</t>
  </si>
  <si>
    <t>Bankruptcy: IP as trustee - no dividend payable</t>
  </si>
  <si>
    <t>Bankruptcy: IP as trustee - dividend payable to any creditor</t>
  </si>
  <si>
    <t>Bankruptcy: Mean dividend</t>
  </si>
  <si>
    <t>Pence in the pound</t>
  </si>
  <si>
    <t>Bankruptcy: AiB as trustee - Mean dividend</t>
  </si>
  <si>
    <t>Bankruptcy: IP as trustee - Mean dividend</t>
  </si>
  <si>
    <t>Provider: Cases allocated</t>
  </si>
  <si>
    <t>Provider: Cases discharged</t>
  </si>
  <si>
    <t>Provider: Cases with assets realised</t>
  </si>
  <si>
    <t>Moratorium: Lead to any debt solution</t>
  </si>
  <si>
    <t>Provider: Asset - heritage</t>
  </si>
  <si>
    <t>Amount (£)</t>
  </si>
  <si>
    <t>Provider: Asset - moveable</t>
  </si>
  <si>
    <t>Provider: Asset - ingathered funds</t>
  </si>
  <si>
    <t>Provider: Asset - ingathered contributions</t>
  </si>
  <si>
    <t>Provider: Expenses - heritage</t>
  </si>
  <si>
    <t>Provider: Expenses - secured</t>
  </si>
  <si>
    <t>Provider: Expenses - moveable</t>
  </si>
  <si>
    <t>Provider: Expenses - miscellaneous</t>
  </si>
  <si>
    <t>PTDs: Advertised</t>
  </si>
  <si>
    <t>Advertised Trust Deeds: Did not become protected</t>
  </si>
  <si>
    <t>Advertised Trust Deeds: Did become protected</t>
  </si>
  <si>
    <t>PTDs: Protected</t>
  </si>
  <si>
    <t>PTDs: Trustee discharged</t>
  </si>
  <si>
    <t>PTDs: Balancing item for concluded</t>
  </si>
  <si>
    <t>PTDs concluded: Form 7</t>
  </si>
  <si>
    <t>PTDs concluded: Form 11</t>
  </si>
  <si>
    <t>PTDs concluded: Any dividend payable to creditors</t>
  </si>
  <si>
    <t>PTDs concluded: Debtor not discharged</t>
  </si>
  <si>
    <t>PTDs concluded: No dividend payable</t>
  </si>
  <si>
    <t>PTDs concluded: Dividend payable to preferred creditors only</t>
  </si>
  <si>
    <t>PTDs concluded: Dividend payable to ordinary creditors</t>
  </si>
  <si>
    <t>PTDs concluded: Administration expenses (£)</t>
  </si>
  <si>
    <t>Administration expenses: Dividend payable to ordinary creditors</t>
  </si>
  <si>
    <t>Administration expenses: No dividend payable to ordinary creditors</t>
  </si>
  <si>
    <t>PTDs concluded: Payable to preferred creditors (£)</t>
  </si>
  <si>
    <t>Payable to preferred creditors: Dividend payable to ordinary creditors</t>
  </si>
  <si>
    <t>Payable to preferred creditors: No dividend payable to ordinary creditors</t>
  </si>
  <si>
    <t>PTDs concluded: Payable to ordinary creditors (£)</t>
  </si>
  <si>
    <t>Payable to ordinary creditors: Dividend payable to ordinary creditors</t>
  </si>
  <si>
    <t>Payable to ordinary creditors: No dividend payable to ordinary creditors</t>
  </si>
  <si>
    <t>PTDs concluded: Mean administration expenses (£)</t>
  </si>
  <si>
    <t>Mean administration expenses: Dividend payable to ordinary creditors</t>
  </si>
  <si>
    <t>Mean administration expenses: No dividend payable to ordinary creditors</t>
  </si>
  <si>
    <t>PTDs concluded: Mean dividend</t>
  </si>
  <si>
    <t>PTDs concluded: Dividend - less than 25p per pound</t>
  </si>
  <si>
    <t>PTDs concluded: Dividend - 25 and less than 50p per pound</t>
  </si>
  <si>
    <t>PTDs concluded: Dividend - 50 and less than 75p per pound</t>
  </si>
  <si>
    <t>PTDs concluded: Dividend - 75 and less than 100p per pound</t>
  </si>
  <si>
    <t>PTDs concluded: Dividend - 100p per pound</t>
  </si>
  <si>
    <t>DAS: Approved DPPs</t>
  </si>
  <si>
    <t>Approved DPPs: Joint applications</t>
  </si>
  <si>
    <t>Approved DPPs: Single-debt</t>
  </si>
  <si>
    <t>DAS: Live DPPs</t>
  </si>
  <si>
    <t>DAS: Completed DPPs by year of the completion date</t>
  </si>
  <si>
    <t>DAS: Revoked DPPs by year of the revocation date</t>
  </si>
  <si>
    <t>DAS: Completed DPPs by year of the approval date</t>
  </si>
  <si>
    <t>DAS: Revoked DPPs by year of the approval date</t>
  </si>
  <si>
    <t>DAS: Applications to vary a DPP</t>
  </si>
  <si>
    <t>Applications to vary: Approved - Standard variation</t>
  </si>
  <si>
    <t>Applications to vary: Approved - Crisis payment break</t>
  </si>
  <si>
    <t>Applications to vary: Rejected</t>
  </si>
  <si>
    <t>DAS: Applications to revoke a DPP</t>
  </si>
  <si>
    <t>Applications to revoke: Approved</t>
  </si>
  <si>
    <t>Applications to revoke: Rejected</t>
  </si>
  <si>
    <t>DAS: Amount repaid under the DAS</t>
  </si>
  <si>
    <t>DAS: Amount repaid to creditors</t>
  </si>
  <si>
    <t>DAS: Total debts included in live DPPs</t>
  </si>
  <si>
    <t>Approved DPPs: Balancing item to match the published figures</t>
  </si>
  <si>
    <t>PD - AiB: Approved DPPs</t>
  </si>
  <si>
    <t>PD - AiB: Amount repaid under the DAS</t>
  </si>
  <si>
    <t>PD - AiB: Amount repaid to creditors</t>
  </si>
  <si>
    <t>PD - Carrington Dean: Approved DPPs</t>
  </si>
  <si>
    <t>PD - Carrington Dean: Amount repaid under the DAS</t>
  </si>
  <si>
    <t>PD - Carrington Dean: Amount repaid to creditors</t>
  </si>
  <si>
    <t>PD - Harper McDermott: Approved DPPs</t>
  </si>
  <si>
    <t>PD - Harper McDermott: Amount repaid under the DAS</t>
  </si>
  <si>
    <t>PD - Harper McDermott: Amount repaid to creditors</t>
  </si>
  <si>
    <t>PD - MLM CPS: Approved DPPs</t>
  </si>
  <si>
    <t>PD - MLM CPS: Amount repaid under the DAS</t>
  </si>
  <si>
    <t>PD - MLM CPS: Amount repaid to creditors</t>
  </si>
  <si>
    <t>PD - StepChange: Approved DPPs</t>
  </si>
  <si>
    <t>PD - StepChange: Amount repaid under the DAS</t>
  </si>
  <si>
    <t>PD - StepChange: Amount repaid to creditors</t>
  </si>
  <si>
    <t>PD - Think Link: Approved DPPs</t>
  </si>
  <si>
    <t>PD - Think Link: Amount repaid under the DAS</t>
  </si>
  <si>
    <t>PD - Think Link: Amount repaid to creditors</t>
  </si>
  <si>
    <t>PD - Walker Love: Approved DPPs</t>
  </si>
  <si>
    <t>PD - Walker Love: Amount repaid under the DAS</t>
  </si>
  <si>
    <t>PD - Walker Love: Amount repaid to creditors</t>
  </si>
  <si>
    <t>PD - Wylie and Bisset: Approved DPPs</t>
  </si>
  <si>
    <t>PD - Wylie and Bisset: Amount repaid under the DAS</t>
  </si>
  <si>
    <t>PD - Wylie and Bisset: Amount repaid to creditors</t>
  </si>
  <si>
    <t>Median duration: Live DPPs by year of the approval date</t>
  </si>
  <si>
    <t>Amount (years)</t>
  </si>
  <si>
    <t>Median duration: Completed DPPs by year of the approval date</t>
  </si>
  <si>
    <t>Median duration: Revoked DPPs by year of the approval date</t>
  </si>
  <si>
    <t>Median duration: Completed DPPs by year of the completion date</t>
  </si>
  <si>
    <t>Median duration: Revoked DPPs by year of the revocation date</t>
  </si>
  <si>
    <t>DPP Length of survival: One year</t>
  </si>
  <si>
    <t>DPP Length of survival: Two years</t>
  </si>
  <si>
    <t>DPP Length of survival: Three years</t>
  </si>
  <si>
    <t>DPP Length of survival: Four years</t>
  </si>
  <si>
    <t>DPP Length of survival: Five years</t>
  </si>
  <si>
    <t>DPP Length of survival: Remains survived</t>
  </si>
  <si>
    <t>Revoked DPPs: Revoked within one year by year of the approval date</t>
  </si>
  <si>
    <t>Revoked DPPs: Revoked within two years by year of the approval date</t>
  </si>
  <si>
    <t>Revoked DPPs: Revoked within three years by year of the approval date</t>
  </si>
  <si>
    <t>Revoked DPPs: Revoked within four years by year of the approval date</t>
  </si>
  <si>
    <t>Revoked DPPs: Revoked within five years by year of the approval date</t>
  </si>
  <si>
    <t>Median debt: Creditor petition</t>
  </si>
  <si>
    <t>Median debt: Minimal Asset Process</t>
  </si>
  <si>
    <t>Median debt: Full Administration</t>
  </si>
  <si>
    <t>Median debt: Protected trust deed</t>
  </si>
  <si>
    <t>Median debt: Debt Arrangement Scheme</t>
  </si>
  <si>
    <t>Median monthly contribution: Creditor petition</t>
  </si>
  <si>
    <t>Median monthly contribution: Full Administration</t>
  </si>
  <si>
    <t>Median monthly contribution: Protected trust deed</t>
  </si>
  <si>
    <t>Median monthly contribution: Debt Arrangement Scheme</t>
  </si>
  <si>
    <t>Corporate insolvencies</t>
  </si>
  <si>
    <t>Corporate: Receiverships</t>
  </si>
  <si>
    <t>Corporate: Compulsory liquidations</t>
  </si>
  <si>
    <t>Corporate: Creditors' voluntary liquidations</t>
  </si>
  <si>
    <t xml:space="preserve">Local Authority Table 1a: Personal insolvencies and rate per 10,000 adult (16+) population by local authority </t>
  </si>
  <si>
    <t xml:space="preserve">Local Authority Table 1b: Personal insolvencies and rate per 10,000 adult (16+) population by local authority </t>
  </si>
  <si>
    <t>Local Authority Table 2a: Awards of bankruptcy and rate per 10,000 adult (16+) population by local authority</t>
  </si>
  <si>
    <t>Local Authority Table 2b: Awards of bankruptcy and rate per 10,000 adult (16+) population by local authority</t>
  </si>
  <si>
    <t>Local Authority Table 3a: Protected trust deeds (PTDs) registered and rate per 10,000 adult (16+) population by local authority</t>
  </si>
  <si>
    <t>Local Authority Table 3b: Protected trust deeds (PTDs) registered and rate per 10,000 adult (16+) population by local authority</t>
  </si>
  <si>
    <t>Local Authority Table 4a: Debt Arrangement Scheme (DAS) Debt Payment Programmes (DPPs) and rate per 10,000 adult (16+) population by local authority</t>
  </si>
  <si>
    <t>Local Authority Table 4b: Debt Arrangement Scheme (DAS) Debt Payment Programmes (DPPs) and rate per 10,000 adult (16+) population by local authority</t>
  </si>
  <si>
    <t>Accountant in Bankruptcy: Scottish Statutory Debt Solutions Statistics April 2024 to March 2025 (2024-25)</t>
  </si>
  <si>
    <t xml:space="preserve">This spreadsheet contains a selection of the data tables published by Accountant in Bankruptcy in related to statutory debt solutions, statutory moratoria on diligence, and corporate insolvencies.
We have edited these data tables and the accompanying cover sheet, table of contents and notes worksheet to meet the legal accessibility regulations.  
</t>
  </si>
  <si>
    <t>Experimental Statistics.  
Experimental statistics are a type of official statistics that are undergoing development.  In this Experimental Statistics publication, these statistics are currently being developed and have been published to involve users and stakeholders in their development, and to build in quality and understanding at an early stage.
Section 6.1 of the 2007 Statistics and Registration Service Act defines official statistics as statistics produced by the UK Statistics Authority, government departments (including executive agencies), the Devolved Administrations in Scotland, Wales and Northern Ireland, any other person acting on behalf of the Crown or any other organisation named on an Official Statistics Order.
Under the Act, official statistics should comply with the Code of Practice for Statistics and fall within the scope of the Office for Statistics Regulation, which assesses their compliance against the Code of Practice.</t>
  </si>
  <si>
    <t>The Scottish Statutory Debt Solutions Statistics 2025-26 annual edition is scheduled to be released in August 2026</t>
  </si>
  <si>
    <t>In this publication, the latest financial year for the period between 01 April 2024 to 31 March 2025 is defined as 2024-25.  
Each financial quarter 1, 2, 3, and 4 refers to April to June, July to September, October to December, and January to March respectively.</t>
  </si>
  <si>
    <t>With the exception of statistics already reported in the quarterly Scottish Statutory Debt Solutions Statistics publications, figures presented in this Excel file for all financial years remain provisional and subject to revision.
Sometimes when quality assuring the data for the latest years, errors in data classifications applied to any type of statutory debt solutions, statutory moratorium on diligence, or any type of corporate insolvency may come to light.  In this case, we may correct the erroneous data classifications in previous year and we will alert users of our statistics about such corrections.</t>
  </si>
  <si>
    <t>The statistics for Scottish statutory debt solutions (bankruptcies, protected trust deeds (PTDs), and the Debt Arrangement Scheme (DAS)) are derived from administrative data of records processed within AiB and stored on the systems BASYS, ASTRA and eDEN (formerly DASH) respectively.  Note DASH was decommissioned on 30 June 2019 and its replacement system, eDEN, went live on 1 July 2019.
The exception to this is creditor and trustee petition bankruptcies which are sourced from the courts that grant them and subsequently stored on the BASYS system.
The statistics for statutory moratoria on diligence are also derived from administrative data of records processed within AiB and stored on the Register of Insolvencies.
Corporate insolvencies are derived from administrative records provided by the courts and insolvency professionals (liquidators and receivers).  Note that corporate insolvency statistics published by AiB may differ from equivalent statistics from the UK Government’s the Insolvency Service, who source their data from their own administrative data of records and Companies House.  There is a time lag between the dates when a corporate insolvency is awarded or a member voluntary liquidation is registered and when AiB receives notice.  Differences between sets of these statistics are mainly due to AiB using its own administrative system’s data.</t>
  </si>
  <si>
    <t>For the Moratorium Table 1, although we hold the most complete record of all statutory debt solutions and statutory moratorium on diligence as mentioned above (Rows 16-17), and each administrative data has its own unique identifier for each record, there is no unique identifier that would allow us to link any two of these records.  
Therefore, we are required to carry out a data linking (or matching) exercise, which is a process that temporarily brings together two or more sets of administrative data in order to produce statistics on how many accepted moratoria on diligence that eventually leads to a statutory debt solution.  The main issue is it is rare for all entries in each administrative database system to be error-free (e.g. no typographical error), and each administrative database system is not standardised across systems.  
For this reason, we have adopted the inexact (fuzzy) matching exercise which purpose is to identify the likelihood that two records are a true match based on whether they are similar or not on the following identifiers: first name; surname; current addresses; postcode; date of birth.  Please note previous addresses are not considered, and the future work programme may include previous addresses.
Therefore, there may be a small chance that false positive matches are accidentally included in this analysis that should not be.  Similarly, the exercise could incorrectly exclude the false negative matches that are considered true matches.  while great care has been taken to ensure the figures derived from the matching exericise are accurate as much as possible, caution is needed when interpreting such figures.
Furthermore, this is an ad-hoc release, and figures presented in this release may not consistent with the official, headline quarterly statistics.  This is because these figures are based on data extracted from the live adminsitrative database systems at a different point in time.  It is recommended to read all footnotes for each table presented in this Excel file in order to recognise the potential caveats on such statistics.</t>
  </si>
  <si>
    <t xml:space="preserve">Some cells in the tables refer to notes which can be found in the notes worksheet. Note markers are presented in square brackets, for example: [note 1].
Some column headings give units, when this is the case the units are presented in round brackets to differentiate them from note markers.  </t>
  </si>
  <si>
    <t xml:space="preserve">This data tables in this spreadsheet were published at 9:30am 27 August 2025.  Link to this release is provided in the next row.  </t>
  </si>
  <si>
    <t>Proportion of live cases at the start of the financial year which have completed</t>
  </si>
  <si>
    <t>Proportion of live cases at the start of the financial year which have been revoked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</si>
</sst>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1"/>
      <color rgb="FF000000"/>
      <name val="Calibri"/>
      <family val="2"/>
      <scheme val="minor"/>
    </font>
    <font>
      <b/>
      <sz val="16"/>
      <color rgb="FF000000"/>
      <name val="Arial"/>
      <family val="2"/>
    </font>
    <font>
      <sz val="12"/>
      <color rgb="FF000000"/>
      <name val="Arial"/>
      <family val="2"/>
    </font>
    <font>
      <b/>
      <sz val="12"/>
      <color rgb="FF000000"/>
      <name val="Arial"/>
      <family val="2"/>
    </font>
    <font>
      <u/>
      <sz val="11"/>
      <color theme="10"/>
      <name val="Calibri"/>
      <family val="2"/>
      <scheme val="minor"/>
    </font>
    <font>
      <sz val="11"/>
      <color rgb="FF000000"/>
      <name val="Calibri"/>
      <family val="2"/>
      <scheme val="minor"/>
    </font>
    <font>
      <b/>
      <sz val="16"/>
      <color rgb="FF000000"/>
      <name val="Arial"/>
      <family val="2"/>
    </font>
    <font>
      <sz val="10"/>
      <name val="Arial"/>
      <family val="2"/>
    </font>
    <font>
      <sz val="12"/>
      <name val="Arial"/>
      <family val="2"/>
    </font>
    <font>
      <sz val="11"/>
      <name val="Arial"/>
      <family val="2"/>
    </font>
    <font>
      <b/>
      <sz val="12"/>
      <name val="Arial"/>
      <family val="2"/>
    </font>
    <font>
      <sz val="11"/>
      <color theme="1"/>
      <name val="Calibri"/>
      <family val="2"/>
      <scheme val="minor"/>
    </font>
    <font>
      <sz val="11"/>
      <color rgb="FF000000"/>
      <name val="Arial"/>
      <family val="2"/>
    </font>
    <font>
      <sz val="12"/>
      <color rgb="FF000000"/>
      <name val="Arial"/>
      <family val="2"/>
    </font>
    <font>
      <b/>
      <sz val="12"/>
      <color rgb="FF000000"/>
      <name val="Arial"/>
      <family val="2"/>
    </font>
    <font>
      <b/>
      <sz val="11"/>
      <color rgb="FF000000"/>
      <name val="Calibri"/>
      <family val="2"/>
      <scheme val="minor"/>
    </font>
    <font>
      <b/>
      <sz val="15"/>
      <name val="Arial"/>
      <family val="2"/>
    </font>
    <font>
      <u/>
      <sz val="12"/>
      <color rgb="FF000000"/>
      <name val="Arial"/>
      <family val="2"/>
    </font>
    <font>
      <b/>
      <sz val="16"/>
      <name val="Arial"/>
      <family val="2"/>
    </font>
    <font>
      <sz val="11"/>
      <color rgb="FF000000"/>
      <name val="Calibri"/>
      <family val="2"/>
    </font>
    <font>
      <sz val="10"/>
      <color rgb="FF000000"/>
      <name val="Arial"/>
      <family val="2"/>
    </font>
    <font>
      <sz val="11"/>
      <name val="Calibri"/>
      <family val="2"/>
    </font>
    <font>
      <b/>
      <sz val="13"/>
      <color rgb="FF000000"/>
      <name val="Arial"/>
      <family val="2"/>
    </font>
    <font>
      <b/>
      <sz val="14"/>
      <name val="Arial"/>
      <family val="2"/>
    </font>
    <font>
      <u/>
      <sz val="10"/>
      <color rgb="FF0000FF"/>
      <name val="Arial"/>
      <family val="2"/>
    </font>
    <font>
      <u/>
      <sz val="12"/>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rgb="FF000000"/>
      </bottom>
      <diagonal/>
    </border>
    <border>
      <left/>
      <right/>
      <top/>
      <bottom style="thin">
        <color indexed="64"/>
      </bottom>
      <diagonal/>
    </border>
  </borders>
  <cellStyleXfs count="13">
    <xf numFmtId="0" fontId="0" fillId="0" borderId="0"/>
    <xf numFmtId="0" fontId="4" fillId="0" borderId="0" applyNumberForma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0"/>
    <xf numFmtId="0" fontId="11" fillId="0" borderId="0"/>
    <xf numFmtId="0" fontId="7" fillId="0" borderId="0"/>
    <xf numFmtId="0" fontId="16" fillId="0" borderId="0" applyNumberFormat="0" applyFill="0" applyAlignment="0" applyProtection="0"/>
    <xf numFmtId="0" fontId="7" fillId="0" borderId="0"/>
    <xf numFmtId="0" fontId="19" fillId="0" borderId="0"/>
    <xf numFmtId="0" fontId="20" fillId="0" borderId="0" applyNumberFormat="0" applyFill="0" applyBorder="0" applyAlignment="0" applyProtection="0"/>
    <xf numFmtId="0" fontId="22" fillId="0" borderId="0" applyNumberFormat="0" applyFill="0" applyBorder="0" applyAlignment="0" applyProtection="0"/>
    <xf numFmtId="0" fontId="24" fillId="0" borderId="0" applyNumberFormat="0" applyFill="0" applyBorder="0" applyAlignment="0" applyProtection="0"/>
  </cellStyleXfs>
  <cellXfs count="132">
    <xf numFmtId="0" fontId="0" fillId="0" borderId="0" xfId="0"/>
    <xf numFmtId="0" fontId="1" fillId="0" borderId="0" xfId="0" applyFont="1" applyAlignment="1">
      <alignment horizontal="left"/>
    </xf>
    <xf numFmtId="0" fontId="2" fillId="0" borderId="0" xfId="0" applyFont="1" applyAlignment="1">
      <alignment horizontal="left" wrapText="1"/>
    </xf>
    <xf numFmtId="0" fontId="3" fillId="0" borderId="1" xfId="0" applyFont="1" applyBorder="1" applyAlignment="1">
      <alignment horizontal="left"/>
    </xf>
    <xf numFmtId="164" fontId="2" fillId="0" borderId="0" xfId="0" applyNumberFormat="1" applyFont="1" applyAlignment="1">
      <alignment horizontal="right" wrapText="1"/>
    </xf>
    <xf numFmtId="0" fontId="2" fillId="0" borderId="0" xfId="0" applyFont="1" applyAlignment="1">
      <alignment horizontal="right" wrapText="1"/>
    </xf>
    <xf numFmtId="0" fontId="6" fillId="0" borderId="0" xfId="3" applyFill="1" applyAlignment="1">
      <alignment horizontal="left"/>
    </xf>
    <xf numFmtId="0" fontId="7" fillId="0" borderId="0" xfId="4"/>
    <xf numFmtId="0" fontId="7" fillId="0" borderId="0" xfId="0" applyFont="1"/>
    <xf numFmtId="0" fontId="8" fillId="0" borderId="0" xfId="0" applyFont="1"/>
    <xf numFmtId="0" fontId="9" fillId="0" borderId="0" xfId="0" applyFont="1"/>
    <xf numFmtId="0" fontId="10" fillId="0" borderId="0" xfId="0" applyFont="1"/>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10" fillId="0" borderId="2" xfId="5" applyFont="1" applyBorder="1" applyAlignment="1">
      <alignment horizontal="left" wrapText="1"/>
    </xf>
    <xf numFmtId="0" fontId="10" fillId="0" borderId="1" xfId="4" applyFont="1" applyBorder="1" applyAlignment="1">
      <alignment horizontal="right" wrapText="1"/>
    </xf>
    <xf numFmtId="0" fontId="10" fillId="0" borderId="2" xfId="4" applyFont="1" applyBorder="1" applyAlignment="1">
      <alignment horizontal="right" wrapText="1"/>
    </xf>
    <xf numFmtId="0" fontId="10" fillId="0" borderId="0" xfId="4" applyFont="1" applyAlignment="1">
      <alignment horizontal="left"/>
    </xf>
    <xf numFmtId="3" fontId="10" fillId="0" borderId="0" xfId="4" applyNumberFormat="1" applyFont="1" applyAlignment="1">
      <alignment horizontal="right"/>
    </xf>
    <xf numFmtId="3" fontId="7" fillId="0" borderId="0" xfId="2" applyNumberFormat="1" applyFont="1" applyFill="1"/>
    <xf numFmtId="0" fontId="8" fillId="0" borderId="0" xfId="4" applyFont="1" applyAlignment="1">
      <alignment horizontal="left"/>
    </xf>
    <xf numFmtId="3" fontId="8" fillId="0" borderId="0" xfId="4" applyNumberFormat="1" applyFont="1" applyAlignment="1">
      <alignment horizontal="right"/>
    </xf>
    <xf numFmtId="0" fontId="10" fillId="0" borderId="0" xfId="5" applyFont="1" applyAlignment="1">
      <alignment horizontal="left" wrapText="1"/>
    </xf>
    <xf numFmtId="3" fontId="2" fillId="0" borderId="0" xfId="0" applyNumberFormat="1" applyFont="1" applyAlignment="1">
      <alignment horizontal="right" wrapText="1"/>
    </xf>
    <xf numFmtId="0" fontId="0" fillId="0" borderId="0" xfId="0" applyAlignment="1">
      <alignment horizontal="right"/>
    </xf>
    <xf numFmtId="0" fontId="1" fillId="0" borderId="0" xfId="0" applyFont="1"/>
    <xf numFmtId="0" fontId="2" fillId="0" borderId="0" xfId="0" applyFont="1" applyAlignment="1">
      <alignment wrapText="1"/>
    </xf>
    <xf numFmtId="0" fontId="3" fillId="0" borderId="1" xfId="0" applyFont="1" applyBorder="1"/>
    <xf numFmtId="3" fontId="2" fillId="0" borderId="0" xfId="0" applyNumberFormat="1" applyFont="1" applyAlignment="1">
      <alignment wrapText="1"/>
    </xf>
    <xf numFmtId="0" fontId="2" fillId="0" borderId="0" xfId="0" applyFont="1"/>
    <xf numFmtId="0" fontId="2" fillId="0" borderId="0" xfId="0" applyFont="1" applyAlignment="1">
      <alignment horizontal="left"/>
    </xf>
    <xf numFmtId="0" fontId="3" fillId="0" borderId="1" xfId="0" applyFont="1" applyBorder="1" applyAlignment="1">
      <alignment horizontal="right"/>
    </xf>
    <xf numFmtId="0" fontId="3" fillId="0" borderId="1" xfId="0" applyFont="1" applyBorder="1" applyAlignment="1">
      <alignment horizontal="right" wrapText="1"/>
    </xf>
    <xf numFmtId="0" fontId="13" fillId="0" borderId="0" xfId="0" applyFont="1" applyAlignment="1">
      <alignment horizontal="right"/>
    </xf>
    <xf numFmtId="3" fontId="13" fillId="0" borderId="0" xfId="0" applyNumberFormat="1" applyFont="1" applyAlignment="1">
      <alignment horizontal="right"/>
    </xf>
    <xf numFmtId="0" fontId="13" fillId="0" borderId="0" xfId="0" applyFont="1" applyAlignment="1">
      <alignment horizontal="right" wrapText="1"/>
    </xf>
    <xf numFmtId="0" fontId="14" fillId="0" borderId="0" xfId="0" applyFont="1" applyAlignment="1">
      <alignment horizontal="left" wrapText="1"/>
    </xf>
    <xf numFmtId="164" fontId="14" fillId="0" borderId="0" xfId="0" applyNumberFormat="1" applyFont="1" applyAlignment="1">
      <alignment horizontal="right" wrapText="1"/>
    </xf>
    <xf numFmtId="0" fontId="15" fillId="0" borderId="0" xfId="0" applyFont="1"/>
    <xf numFmtId="3" fontId="14" fillId="0" borderId="0" xfId="0" applyNumberFormat="1" applyFont="1" applyAlignment="1">
      <alignment horizontal="right" wrapText="1"/>
    </xf>
    <xf numFmtId="0" fontId="14" fillId="0" borderId="0" xfId="0" applyFont="1" applyAlignment="1">
      <alignment horizontal="right" wrapText="1"/>
    </xf>
    <xf numFmtId="0" fontId="14" fillId="0" borderId="0" xfId="0" applyFont="1" applyAlignment="1">
      <alignment horizontal="right"/>
    </xf>
    <xf numFmtId="3" fontId="14" fillId="0" borderId="0" xfId="0" applyNumberFormat="1" applyFont="1" applyAlignment="1">
      <alignment horizontal="right"/>
    </xf>
    <xf numFmtId="9" fontId="2" fillId="0" borderId="0" xfId="0" applyNumberFormat="1" applyFont="1" applyAlignment="1">
      <alignment horizontal="right" wrapText="1"/>
    </xf>
    <xf numFmtId="9" fontId="13" fillId="0" borderId="0" xfId="0" applyNumberFormat="1" applyFont="1" applyAlignment="1">
      <alignment horizontal="right"/>
    </xf>
    <xf numFmtId="0" fontId="0" fillId="0" borderId="0" xfId="0" applyAlignment="1">
      <alignment horizontal="right" indent="1"/>
    </xf>
    <xf numFmtId="0" fontId="2" fillId="0" borderId="0" xfId="0" applyFont="1" applyAlignment="1">
      <alignment horizontal="right" wrapText="1" indent="1"/>
    </xf>
    <xf numFmtId="0" fontId="3" fillId="0" borderId="1" xfId="0" applyFont="1" applyBorder="1" applyAlignment="1">
      <alignment horizontal="right" indent="1"/>
    </xf>
    <xf numFmtId="164" fontId="2" fillId="0" borderId="0" xfId="0" applyNumberFormat="1" applyFont="1" applyAlignment="1">
      <alignment horizontal="right" wrapText="1" indent="1"/>
    </xf>
    <xf numFmtId="3" fontId="2" fillId="0" borderId="0" xfId="0" applyNumberFormat="1" applyFont="1" applyAlignment="1">
      <alignment horizontal="right" wrapText="1" indent="1"/>
    </xf>
    <xf numFmtId="0" fontId="3" fillId="0" borderId="1" xfId="0" applyFont="1" applyBorder="1" applyAlignment="1">
      <alignment horizontal="right" wrapText="1" indent="1"/>
    </xf>
    <xf numFmtId="164" fontId="14" fillId="0" borderId="0" xfId="0" applyNumberFormat="1" applyFont="1" applyAlignment="1">
      <alignment horizontal="right" wrapText="1" indent="1"/>
    </xf>
    <xf numFmtId="3" fontId="14" fillId="0" borderId="0" xfId="0" applyNumberFormat="1" applyFont="1" applyAlignment="1">
      <alignment horizontal="right" wrapText="1" indent="1"/>
    </xf>
    <xf numFmtId="3" fontId="14" fillId="0" borderId="0" xfId="0" applyNumberFormat="1" applyFont="1" applyAlignment="1">
      <alignment horizontal="right" indent="1"/>
    </xf>
    <xf numFmtId="0" fontId="13" fillId="0" borderId="0" xfId="0" applyFont="1" applyAlignment="1">
      <alignment horizontal="right" indent="1"/>
    </xf>
    <xf numFmtId="3" fontId="13" fillId="0" borderId="0" xfId="0" applyNumberFormat="1" applyFont="1" applyAlignment="1">
      <alignment horizontal="right" indent="1"/>
    </xf>
    <xf numFmtId="0" fontId="14" fillId="0" borderId="0" xfId="0" applyFont="1" applyAlignment="1">
      <alignment horizontal="right" wrapText="1" indent="1"/>
    </xf>
    <xf numFmtId="0" fontId="14" fillId="0" borderId="0" xfId="0" applyFont="1" applyAlignment="1">
      <alignment horizontal="right" indent="1"/>
    </xf>
    <xf numFmtId="9" fontId="14" fillId="0" borderId="0" xfId="0" applyNumberFormat="1" applyFont="1" applyAlignment="1">
      <alignment horizontal="right" wrapText="1"/>
    </xf>
    <xf numFmtId="0" fontId="2" fillId="0" borderId="0" xfId="0" applyFont="1" applyAlignment="1">
      <alignment horizontal="right"/>
    </xf>
    <xf numFmtId="164" fontId="10" fillId="0" borderId="0" xfId="4" applyNumberFormat="1" applyFont="1" applyAlignment="1">
      <alignment horizontal="right"/>
    </xf>
    <xf numFmtId="164" fontId="8" fillId="0" borderId="0" xfId="4" applyNumberFormat="1" applyFont="1" applyAlignment="1">
      <alignment horizontal="right"/>
    </xf>
    <xf numFmtId="0" fontId="10" fillId="0" borderId="2" xfId="5" applyFont="1" applyBorder="1" applyAlignment="1">
      <alignment horizontal="right" wrapText="1"/>
    </xf>
    <xf numFmtId="164" fontId="10" fillId="0" borderId="0" xfId="4" quotePrefix="1" applyNumberFormat="1" applyFont="1" applyAlignment="1">
      <alignment horizontal="right"/>
    </xf>
    <xf numFmtId="0" fontId="7" fillId="0" borderId="0" xfId="4" applyAlignment="1">
      <alignment horizontal="right"/>
    </xf>
    <xf numFmtId="0" fontId="6" fillId="0" borderId="0" xfId="3" applyFill="1" applyAlignment="1">
      <alignment horizontal="right"/>
    </xf>
    <xf numFmtId="0" fontId="8" fillId="0" borderId="0" xfId="0" applyFont="1" applyAlignment="1">
      <alignment horizontal="right"/>
    </xf>
    <xf numFmtId="0" fontId="10" fillId="0" borderId="0" xfId="0" applyFont="1" applyAlignment="1">
      <alignment horizontal="right"/>
    </xf>
    <xf numFmtId="0" fontId="8" fillId="0" borderId="0" xfId="0" applyFont="1" applyAlignment="1">
      <alignment horizontal="right" vertical="top"/>
    </xf>
    <xf numFmtId="0" fontId="10" fillId="0" borderId="0" xfId="0" applyFont="1" applyAlignment="1">
      <alignment horizontal="right" vertical="top"/>
    </xf>
    <xf numFmtId="0" fontId="10" fillId="0" borderId="0" xfId="4" applyFont="1" applyAlignment="1">
      <alignment horizontal="right"/>
    </xf>
    <xf numFmtId="0" fontId="8" fillId="0" borderId="0" xfId="4" applyFont="1" applyAlignment="1">
      <alignment horizontal="right"/>
    </xf>
    <xf numFmtId="0" fontId="10" fillId="0" borderId="2" xfId="5" applyFont="1" applyBorder="1" applyAlignment="1">
      <alignment horizontal="left"/>
    </xf>
    <xf numFmtId="165" fontId="10" fillId="0" borderId="0" xfId="4" applyNumberFormat="1" applyFont="1" applyAlignment="1">
      <alignment horizontal="right"/>
    </xf>
    <xf numFmtId="164" fontId="8" fillId="0" borderId="0" xfId="4" quotePrefix="1" applyNumberFormat="1" applyFont="1" applyAlignment="1">
      <alignment horizontal="right"/>
    </xf>
    <xf numFmtId="165" fontId="8" fillId="0" borderId="0" xfId="4" applyNumberFormat="1" applyFont="1" applyAlignment="1">
      <alignment horizontal="right"/>
    </xf>
    <xf numFmtId="0" fontId="10" fillId="0" borderId="2" xfId="4" applyFont="1" applyBorder="1" applyAlignment="1">
      <alignment wrapText="1"/>
    </xf>
    <xf numFmtId="164" fontId="10" fillId="0" borderId="0" xfId="4" applyNumberFormat="1" applyFont="1"/>
    <xf numFmtId="164" fontId="8" fillId="0" borderId="0" xfId="4" applyNumberFormat="1" applyFont="1"/>
    <xf numFmtId="0" fontId="10" fillId="0" borderId="2" xfId="5" applyFont="1" applyBorder="1" applyAlignment="1">
      <alignment horizontal="right"/>
    </xf>
    <xf numFmtId="3" fontId="8" fillId="0" borderId="0" xfId="5" applyNumberFormat="1" applyFont="1" applyAlignment="1">
      <alignment horizontal="right"/>
    </xf>
    <xf numFmtId="3" fontId="8" fillId="0" borderId="0" xfId="6" applyNumberFormat="1" applyFont="1" applyAlignment="1">
      <alignment horizontal="right"/>
    </xf>
    <xf numFmtId="0" fontId="8" fillId="0" borderId="0" xfId="6" applyFont="1" applyAlignment="1">
      <alignment horizontal="left"/>
    </xf>
    <xf numFmtId="3" fontId="10" fillId="0" borderId="0" xfId="5" applyNumberFormat="1" applyFont="1" applyAlignment="1">
      <alignment horizontal="right"/>
    </xf>
    <xf numFmtId="0" fontId="8" fillId="0" borderId="0" xfId="6" applyFont="1" applyAlignment="1">
      <alignment horizontal="right"/>
    </xf>
    <xf numFmtId="0" fontId="16" fillId="0" borderId="0" xfId="7" applyFill="1"/>
    <xf numFmtId="0" fontId="10" fillId="0" borderId="0" xfId="5" applyFont="1"/>
    <xf numFmtId="0" fontId="8" fillId="0" borderId="0" xfId="5" applyFont="1"/>
    <xf numFmtId="3" fontId="10" fillId="0" borderId="0" xfId="5" applyNumberFormat="1" applyFont="1" applyAlignment="1">
      <alignment horizontal="left" wrapText="1"/>
    </xf>
    <xf numFmtId="164" fontId="10" fillId="0" borderId="0" xfId="2" applyNumberFormat="1" applyFont="1" applyFill="1" applyAlignment="1">
      <alignment horizontal="right"/>
    </xf>
    <xf numFmtId="3" fontId="8" fillId="0" borderId="0" xfId="5" applyNumberFormat="1" applyFont="1" applyAlignment="1">
      <alignment horizontal="left" wrapText="1"/>
    </xf>
    <xf numFmtId="164" fontId="8" fillId="0" borderId="0" xfId="2" applyNumberFormat="1" applyFont="1" applyFill="1" applyAlignment="1">
      <alignment horizontal="right"/>
    </xf>
    <xf numFmtId="0" fontId="16" fillId="0" borderId="0" xfId="7" applyFill="1" applyAlignment="1">
      <alignment horizontal="right"/>
    </xf>
    <xf numFmtId="0" fontId="10" fillId="0" borderId="0" xfId="5" applyFont="1" applyAlignment="1">
      <alignment horizontal="right"/>
    </xf>
    <xf numFmtId="0" fontId="8" fillId="0" borderId="0" xfId="5" applyFont="1" applyAlignment="1">
      <alignment horizontal="right"/>
    </xf>
    <xf numFmtId="3" fontId="10" fillId="0" borderId="0" xfId="5" applyNumberFormat="1" applyFont="1" applyAlignment="1">
      <alignment horizontal="right" wrapText="1"/>
    </xf>
    <xf numFmtId="3" fontId="8" fillId="0" borderId="0" xfId="5" applyNumberFormat="1" applyFont="1" applyAlignment="1">
      <alignment horizontal="right" wrapText="1"/>
    </xf>
    <xf numFmtId="0" fontId="6" fillId="0" borderId="0" xfId="3" applyFill="1"/>
    <xf numFmtId="0" fontId="7" fillId="0" borderId="0" xfId="8"/>
    <xf numFmtId="0" fontId="10" fillId="0" borderId="0" xfId="8" applyFont="1" applyAlignment="1">
      <alignment vertical="center"/>
    </xf>
    <xf numFmtId="0" fontId="8" fillId="0" borderId="0" xfId="8" applyFont="1" applyAlignment="1">
      <alignment vertical="top" wrapText="1"/>
    </xf>
    <xf numFmtId="0" fontId="8" fillId="0" borderId="0" xfId="8" applyFont="1" applyAlignment="1">
      <alignment horizontal="left" vertical="top" wrapText="1"/>
    </xf>
    <xf numFmtId="0" fontId="0" fillId="0" borderId="0" xfId="0" applyAlignment="1">
      <alignment wrapText="1"/>
    </xf>
    <xf numFmtId="0" fontId="12" fillId="0" borderId="0" xfId="0" applyFont="1"/>
    <xf numFmtId="0" fontId="13" fillId="0" borderId="0" xfId="0" applyFont="1"/>
    <xf numFmtId="0" fontId="13" fillId="0" borderId="0" xfId="0" applyFont="1" applyAlignment="1">
      <alignment wrapText="1"/>
    </xf>
    <xf numFmtId="0" fontId="14" fillId="0" borderId="2" xfId="0" applyFont="1" applyBorder="1"/>
    <xf numFmtId="0" fontId="14" fillId="0" borderId="2" xfId="0" applyFont="1" applyBorder="1" applyAlignment="1">
      <alignment wrapText="1"/>
    </xf>
    <xf numFmtId="0" fontId="8" fillId="0" borderId="0" xfId="1" applyFont="1" applyFill="1" applyAlignment="1" applyProtection="1">
      <alignment horizontal="left" vertical="top" wrapText="1"/>
    </xf>
    <xf numFmtId="0" fontId="6" fillId="0" borderId="0" xfId="0" applyFont="1" applyAlignment="1">
      <alignment horizontal="left"/>
    </xf>
    <xf numFmtId="0" fontId="17" fillId="0" borderId="0" xfId="0" applyFont="1" applyAlignment="1">
      <alignment horizontal="left" wrapText="1"/>
    </xf>
    <xf numFmtId="0" fontId="14" fillId="0" borderId="0" xfId="0" applyFont="1"/>
    <xf numFmtId="0" fontId="18" fillId="0" borderId="0" xfId="3" applyFont="1" applyAlignment="1">
      <alignment wrapText="1"/>
    </xf>
    <xf numFmtId="0" fontId="8" fillId="0" borderId="0" xfId="9" applyFont="1"/>
    <xf numFmtId="0" fontId="8" fillId="0" borderId="0" xfId="10" applyFont="1" applyAlignment="1">
      <alignment vertical="top" wrapText="1"/>
    </xf>
    <xf numFmtId="0" fontId="21" fillId="0" borderId="0" xfId="9" applyFont="1"/>
    <xf numFmtId="0" fontId="23" fillId="0" borderId="0" xfId="11" applyFont="1" applyAlignment="1">
      <alignment wrapText="1"/>
    </xf>
    <xf numFmtId="0" fontId="8" fillId="0" borderId="0" xfId="10" applyFont="1" applyAlignment="1">
      <alignment wrapText="1"/>
    </xf>
    <xf numFmtId="0" fontId="8" fillId="0" borderId="0" xfId="1" applyFont="1" applyAlignment="1" applyProtection="1"/>
    <xf numFmtId="0" fontId="23" fillId="0" borderId="0" xfId="11" applyFont="1" applyFill="1" applyAlignment="1">
      <alignment wrapText="1"/>
    </xf>
    <xf numFmtId="0" fontId="8" fillId="0" borderId="0" xfId="9" applyFont="1" applyAlignment="1">
      <alignment wrapText="1"/>
    </xf>
    <xf numFmtId="0" fontId="8" fillId="0" borderId="0" xfId="10" applyFont="1" applyFill="1" applyAlignment="1">
      <alignment wrapText="1"/>
    </xf>
    <xf numFmtId="0" fontId="23" fillId="2" borderId="0" xfId="11" applyFont="1" applyFill="1" applyAlignment="1">
      <alignment wrapText="1"/>
    </xf>
    <xf numFmtId="0" fontId="8" fillId="2" borderId="0" xfId="10" applyFont="1" applyFill="1" applyAlignment="1">
      <alignment wrapText="1"/>
    </xf>
    <xf numFmtId="0" fontId="8" fillId="2" borderId="0" xfId="9" applyFont="1" applyFill="1" applyAlignment="1">
      <alignment horizontal="left" wrapText="1"/>
    </xf>
    <xf numFmtId="0" fontId="25" fillId="0" borderId="0" xfId="12" applyFont="1"/>
    <xf numFmtId="0" fontId="25" fillId="0" borderId="0" xfId="12" applyFont="1" applyFill="1" applyAlignment="1">
      <alignment wrapText="1"/>
    </xf>
    <xf numFmtId="164" fontId="0" fillId="0" borderId="0" xfId="2" applyNumberFormat="1" applyFont="1" applyAlignment="1">
      <alignment horizontal="right" indent="1"/>
    </xf>
    <xf numFmtId="9" fontId="2" fillId="0" borderId="0" xfId="2" applyFont="1" applyAlignment="1">
      <alignment horizontal="right" wrapText="1" indent="1"/>
    </xf>
    <xf numFmtId="0" fontId="1" fillId="0" borderId="0" xfId="3" applyFont="1" applyFill="1" applyAlignment="1">
      <alignment horizontal="left"/>
    </xf>
    <xf numFmtId="165" fontId="2" fillId="0" borderId="0" xfId="0" applyNumberFormat="1" applyFont="1" applyAlignment="1">
      <alignment horizontal="right" wrapText="1"/>
    </xf>
  </cellXfs>
  <cellStyles count="13">
    <cellStyle name="Heading 1 2" xfId="3" xr:uid="{669A65AD-CFE7-474E-9129-E0AA0BBA4F02}"/>
    <cellStyle name="Heading 1 3" xfId="7" xr:uid="{85C9E09F-B5A8-467A-8D41-E403AD2203EF}"/>
    <cellStyle name="Heading 2 2" xfId="11" xr:uid="{B5949DBA-3062-46A6-97EA-F70A4CD8EEE4}"/>
    <cellStyle name="Hyperlink" xfId="1" builtinId="8"/>
    <cellStyle name="Hyperlink 3" xfId="12" xr:uid="{B72C58E0-5D2E-4AA8-9A60-DEF6A9A51FEA}"/>
    <cellStyle name="Normal" xfId="0" builtinId="0"/>
    <cellStyle name="Normal 10" xfId="4" xr:uid="{093C387B-0885-4C1B-8010-D634CA6C2AC9}"/>
    <cellStyle name="Normal 10 2" xfId="6" xr:uid="{5F9D5433-09CB-4ABD-9978-398D7C32F7FD}"/>
    <cellStyle name="Normal 11" xfId="8" xr:uid="{5FDB1DFF-490A-451B-9985-8EB88EE8F1AF}"/>
    <cellStyle name="Normal 13" xfId="5" xr:uid="{F6456B0D-63D1-476C-BA4F-3DE7D81E9968}"/>
    <cellStyle name="Normal 2 5" xfId="9" xr:uid="{E8D391D8-5FFE-453A-AD57-A800BA86BE43}"/>
    <cellStyle name="Paragraph Han" xfId="10" xr:uid="{0532F998-7708-435F-AC00-FA3833DC146C}"/>
    <cellStyle name="Per cent" xfId="2" builtinId="5"/>
  </cellStyles>
  <dxfs count="16">
    <dxf>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0" indent="0" justifyLastLine="0" shrinkToFit="0" readingOrder="0"/>
    </dxf>
    <dxf>
      <font>
        <b val="0"/>
        <strike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vertical="top" textRotation="0" wrapText="1"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387812-EB99-4034-8FD7-D0EA5E9FAAAC}" name="glossary_table" displayName="glossary_table" ref="A3:B27" totalsRowShown="0" headerRowDxfId="15" dataDxfId="14" headerRowCellStyle="Normal 11">
  <tableColumns count="2">
    <tableColumn id="1" xr3:uid="{4C41E83B-250B-42B0-BA2D-F07C10D00130}" name="Term" dataDxfId="13" dataCellStyle="Normal 11"/>
    <tableColumn id="2" xr3:uid="{85003BA7-285C-4E30-B251-66B0A663BD18}" name="Definition" dataDxfId="12" dataCellStyle="Normal 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01A0F9-F3CE-47A6-BC2A-DE22F5242C73}" name="table_review_1" displayName="table_review_1" ref="A5:I26" totalsRowShown="0" headerRowDxfId="11" dataDxfId="9" headerRowBorderDxfId="10" headerRowCellStyle="Normal 10" dataCellStyle="Normal 10">
  <tableColumns count="9">
    <tableColumn id="1" xr3:uid="{B4F7AAF1-426B-4AF5-9C23-8F2B698A317E}" name="Financial year of the decision date" dataDxfId="2"/>
    <tableColumn id="9" xr3:uid="{FA7FEE3B-15BF-415B-AA1E-CD8E01814D06}" name="2024-25" dataDxfId="0"/>
    <tableColumn id="8" xr3:uid="{FEA3E452-55AA-464D-9E5C-895A72B68589}" name="2023-24" dataDxfId="1" dataCellStyle="Normal 10"/>
    <tableColumn id="3" xr3:uid="{3720CA4B-FA3C-4F96-B521-F5E7936DD18E}" name="2022-23" dataDxfId="8" dataCellStyle="Normal 10"/>
    <tableColumn id="2" xr3:uid="{5B832689-FF17-46A2-B310-9B6319FF8C0F}" name="2021-22" dataDxfId="7" dataCellStyle="Normal 10"/>
    <tableColumn id="7" xr3:uid="{E1772B63-7E41-464A-900B-7E6E24947E8A}" name="2020-21" dataDxfId="6" dataCellStyle="Normal 10"/>
    <tableColumn id="6" xr3:uid="{7FC4F649-291C-47F7-A8FE-91D35D1FBE55}" name="2019-20" dataDxfId="5" dataCellStyle="Normal 10"/>
    <tableColumn id="5" xr3:uid="{64853383-8BF9-4D04-8E23-C4453F9F1F4D}" name="2018-19" dataDxfId="4" dataCellStyle="Normal 10"/>
    <tableColumn id="4" xr3:uid="{F8D2D545-DDAF-493A-AA7D-DA7DFE983F67}" name="2017-18" dataDxfId="3" dataCellStyle="Normal 1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ib.gov.uk/about-aib/statistics-data/annual-statistics" TargetMode="External"/><Relationship Id="rId2" Type="http://schemas.openxmlformats.org/officeDocument/2006/relationships/hyperlink" Target="mailto:aib_statistics@gov.scot" TargetMode="External"/><Relationship Id="rId1" Type="http://schemas.openxmlformats.org/officeDocument/2006/relationships/hyperlink" Target="https://www.aib.gov.uk/about/statistics-data" TargetMode="External"/></Relationships>
</file>

<file path=xl/worksheets/_rels/sheet31.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showGridLines="0" tabSelected="1" workbookViewId="0"/>
  </sheetViews>
  <sheetFormatPr defaultColWidth="155.5703125" defaultRowHeight="15" x14ac:dyDescent="0.2"/>
  <cols>
    <col min="1" max="1" width="187.140625" style="121" customWidth="1"/>
    <col min="2" max="16384" width="155.5703125" style="114"/>
  </cols>
  <sheetData>
    <row r="1" spans="1:2" ht="26.25" customHeight="1" x14ac:dyDescent="0.3">
      <c r="A1" s="113" t="s">
        <v>627</v>
      </c>
    </row>
    <row r="2" spans="1:2" s="116" customFormat="1" ht="72" customHeight="1" x14ac:dyDescent="0.25">
      <c r="A2" s="115" t="s">
        <v>628</v>
      </c>
    </row>
    <row r="3" spans="1:2" s="116" customFormat="1" ht="23.25" customHeight="1" x14ac:dyDescent="0.25">
      <c r="A3" s="117" t="s">
        <v>0</v>
      </c>
    </row>
    <row r="4" spans="1:2" s="116" customFormat="1" ht="165.75" x14ac:dyDescent="0.25">
      <c r="A4" s="118" t="s">
        <v>629</v>
      </c>
    </row>
    <row r="5" spans="1:2" s="116" customFormat="1" ht="18" x14ac:dyDescent="0.25">
      <c r="A5" s="117" t="s">
        <v>1</v>
      </c>
    </row>
    <row r="6" spans="1:2" s="116" customFormat="1" ht="15.75" x14ac:dyDescent="0.25">
      <c r="A6" s="118" t="s">
        <v>636</v>
      </c>
    </row>
    <row r="7" spans="1:2" s="116" customFormat="1" ht="15.75" x14ac:dyDescent="0.25">
      <c r="A7" s="119" t="s">
        <v>2</v>
      </c>
      <c r="B7" s="114"/>
    </row>
    <row r="8" spans="1:2" s="116" customFormat="1" ht="18" x14ac:dyDescent="0.25">
      <c r="A8" s="117" t="s">
        <v>3</v>
      </c>
    </row>
    <row r="9" spans="1:2" s="116" customFormat="1" ht="15.75" customHeight="1" x14ac:dyDescent="0.25">
      <c r="A9" s="118" t="s">
        <v>630</v>
      </c>
    </row>
    <row r="10" spans="1:2" s="116" customFormat="1" ht="18" x14ac:dyDescent="0.25">
      <c r="A10" s="120" t="s">
        <v>4</v>
      </c>
    </row>
    <row r="11" spans="1:2" s="116" customFormat="1" ht="45.75" x14ac:dyDescent="0.25">
      <c r="A11" s="121" t="s">
        <v>631</v>
      </c>
    </row>
    <row r="12" spans="1:2" s="116" customFormat="1" ht="18" x14ac:dyDescent="0.25">
      <c r="A12" s="120" t="s">
        <v>5</v>
      </c>
    </row>
    <row r="13" spans="1:2" s="116" customFormat="1" ht="15.75" x14ac:dyDescent="0.25">
      <c r="A13" s="121" t="s">
        <v>6</v>
      </c>
    </row>
    <row r="14" spans="1:2" s="116" customFormat="1" ht="18" x14ac:dyDescent="0.25">
      <c r="A14" s="120" t="s">
        <v>7</v>
      </c>
    </row>
    <row r="15" spans="1:2" s="116" customFormat="1" ht="90.75" x14ac:dyDescent="0.25">
      <c r="A15" s="121" t="s">
        <v>632</v>
      </c>
    </row>
    <row r="16" spans="1:2" s="116" customFormat="1" ht="18" x14ac:dyDescent="0.25">
      <c r="A16" s="117" t="s">
        <v>8</v>
      </c>
    </row>
    <row r="17" spans="1:1" s="116" customFormat="1" ht="198.75" customHeight="1" x14ac:dyDescent="0.25">
      <c r="A17" s="122" t="s">
        <v>633</v>
      </c>
    </row>
    <row r="18" spans="1:1" s="116" customFormat="1" ht="27" customHeight="1" x14ac:dyDescent="0.25">
      <c r="A18" s="123" t="s">
        <v>9</v>
      </c>
    </row>
    <row r="19" spans="1:1" s="116" customFormat="1" ht="284.25" customHeight="1" x14ac:dyDescent="0.25">
      <c r="A19" s="124" t="s">
        <v>634</v>
      </c>
    </row>
    <row r="20" spans="1:1" s="116" customFormat="1" ht="18" x14ac:dyDescent="0.25">
      <c r="A20" s="123" t="s">
        <v>10</v>
      </c>
    </row>
    <row r="21" spans="1:1" s="116" customFormat="1" ht="55.5" customHeight="1" x14ac:dyDescent="0.25">
      <c r="A21" s="125" t="s">
        <v>635</v>
      </c>
    </row>
    <row r="22" spans="1:1" s="116" customFormat="1" ht="23.25" customHeight="1" x14ac:dyDescent="0.25">
      <c r="A22" s="117" t="s">
        <v>11</v>
      </c>
    </row>
    <row r="23" spans="1:1" s="116" customFormat="1" ht="15.75" x14ac:dyDescent="0.25">
      <c r="A23" s="126" t="s">
        <v>12</v>
      </c>
    </row>
    <row r="24" spans="1:1" s="116" customFormat="1" ht="18" x14ac:dyDescent="0.25">
      <c r="A24" s="117" t="s">
        <v>13</v>
      </c>
    </row>
    <row r="25" spans="1:1" s="116" customFormat="1" ht="15.75" x14ac:dyDescent="0.25">
      <c r="A25" s="9" t="s">
        <v>14</v>
      </c>
    </row>
    <row r="26" spans="1:1" s="116" customFormat="1" ht="15.75" x14ac:dyDescent="0.25">
      <c r="A26" s="127" t="s">
        <v>15</v>
      </c>
    </row>
  </sheetData>
  <hyperlinks>
    <hyperlink ref="A23" r:id="rId1" display="https://www.aib.gov.uk/about/statistics-data" xr:uid="{5FA6233C-A9C2-4B21-90C3-E5B7AEB256BC}"/>
    <hyperlink ref="A26" r:id="rId2" display="aib_statistics@gov.scot" xr:uid="{00B754C6-03C0-4D5D-B27C-90C38204CF34}"/>
    <hyperlink ref="A7" r:id="rId3" display="https://www.aib.gov.uk/about-aib/statistics-data/annual-statistics" xr:uid="{4FED8F6A-7430-4035-BED1-312592CCCA6A}"/>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
  <sheetViews>
    <sheetView showGridLines="0" workbookViewId="0">
      <pane ySplit="5" topLeftCell="A6" activePane="bottomLeft" state="frozen"/>
      <selection pane="bottomLeft"/>
    </sheetView>
  </sheetViews>
  <sheetFormatPr defaultColWidth="11.42578125" defaultRowHeight="15" x14ac:dyDescent="0.25"/>
  <cols>
    <col min="1" max="1" width="77" customWidth="1"/>
    <col min="2" max="2" width="15.140625" customWidth="1"/>
    <col min="3" max="10" width="12.7109375" style="25" customWidth="1"/>
  </cols>
  <sheetData>
    <row r="1" spans="1:10" ht="20.25" x14ac:dyDescent="0.3">
      <c r="A1" s="130" t="s">
        <v>238</v>
      </c>
      <c r="B1" s="7"/>
      <c r="C1" s="66"/>
      <c r="D1" s="65"/>
      <c r="E1" s="65"/>
      <c r="F1" s="65"/>
      <c r="G1" s="65"/>
      <c r="H1" s="65"/>
      <c r="I1" s="65"/>
      <c r="J1" s="66"/>
    </row>
    <row r="2" spans="1:10" ht="15.75" x14ac:dyDescent="0.25">
      <c r="A2" s="9" t="s">
        <v>170</v>
      </c>
      <c r="B2" s="10"/>
      <c r="C2" s="67"/>
      <c r="D2" s="67"/>
      <c r="E2" s="67"/>
      <c r="F2" s="67"/>
      <c r="G2" s="67"/>
      <c r="H2" s="68"/>
      <c r="I2" s="68"/>
      <c r="J2" s="67"/>
    </row>
    <row r="3" spans="1:10" ht="15.75" x14ac:dyDescent="0.25">
      <c r="A3" s="9" t="s">
        <v>192</v>
      </c>
      <c r="B3" s="10"/>
      <c r="C3" s="67"/>
      <c r="D3" s="67"/>
      <c r="E3" s="67"/>
      <c r="F3" s="67"/>
      <c r="G3" s="67"/>
      <c r="H3" s="68"/>
      <c r="I3" s="68"/>
      <c r="J3" s="67"/>
    </row>
    <row r="4" spans="1:10" ht="15.75" x14ac:dyDescent="0.25">
      <c r="A4" s="12" t="s">
        <v>172</v>
      </c>
      <c r="B4" s="13"/>
      <c r="C4" s="69"/>
      <c r="D4" s="69"/>
      <c r="E4" s="69"/>
      <c r="F4" s="69"/>
      <c r="G4" s="69"/>
      <c r="H4" s="70"/>
      <c r="I4" s="70"/>
      <c r="J4" s="69"/>
    </row>
    <row r="5" spans="1:10" ht="31.5" x14ac:dyDescent="0.25">
      <c r="A5" s="73" t="s">
        <v>218</v>
      </c>
      <c r="B5" s="77" t="s">
        <v>174</v>
      </c>
      <c r="C5" s="80" t="s">
        <v>190</v>
      </c>
      <c r="D5" s="17" t="s">
        <v>175</v>
      </c>
      <c r="E5" s="17" t="s">
        <v>176</v>
      </c>
      <c r="F5" s="17" t="s">
        <v>177</v>
      </c>
      <c r="G5" s="17" t="s">
        <v>178</v>
      </c>
      <c r="H5" s="17" t="s">
        <v>179</v>
      </c>
      <c r="I5" s="17" t="s">
        <v>180</v>
      </c>
      <c r="J5" s="80" t="s">
        <v>181</v>
      </c>
    </row>
    <row r="6" spans="1:10" ht="22.5" customHeight="1" x14ac:dyDescent="0.25">
      <c r="A6" s="18" t="s">
        <v>239</v>
      </c>
      <c r="B6" s="78">
        <v>-0.11414213926776741</v>
      </c>
      <c r="C6" s="19">
        <v>1234</v>
      </c>
      <c r="D6" s="19">
        <v>1393</v>
      </c>
      <c r="E6" s="19">
        <v>1237</v>
      </c>
      <c r="F6" s="19">
        <v>2221</v>
      </c>
      <c r="G6" s="19">
        <v>2512</v>
      </c>
      <c r="H6" s="19">
        <v>2735</v>
      </c>
      <c r="I6" s="19">
        <v>3579</v>
      </c>
      <c r="J6" s="71">
        <v>4768</v>
      </c>
    </row>
    <row r="7" spans="1:10" ht="15.75" x14ac:dyDescent="0.25">
      <c r="A7" s="21" t="s">
        <v>194</v>
      </c>
      <c r="B7" s="79">
        <v>-0.18870192307692307</v>
      </c>
      <c r="C7" s="22">
        <v>675</v>
      </c>
      <c r="D7" s="22">
        <v>832</v>
      </c>
      <c r="E7" s="22">
        <v>653</v>
      </c>
      <c r="F7" s="22">
        <v>1453</v>
      </c>
      <c r="G7" s="22">
        <v>1875</v>
      </c>
      <c r="H7" s="22">
        <v>1594</v>
      </c>
      <c r="I7" s="22">
        <v>1970</v>
      </c>
      <c r="J7" s="72">
        <v>2897</v>
      </c>
    </row>
    <row r="8" spans="1:10" ht="15.75" x14ac:dyDescent="0.25">
      <c r="A8" s="21" t="s">
        <v>195</v>
      </c>
      <c r="B8" s="79">
        <v>-3.5650623885918001E-3</v>
      </c>
      <c r="C8" s="22">
        <v>559</v>
      </c>
      <c r="D8" s="22">
        <v>561</v>
      </c>
      <c r="E8" s="22">
        <v>584</v>
      </c>
      <c r="F8" s="22">
        <v>768</v>
      </c>
      <c r="G8" s="22">
        <v>637</v>
      </c>
      <c r="H8" s="22">
        <v>1141</v>
      </c>
      <c r="I8" s="22">
        <v>1609</v>
      </c>
      <c r="J8" s="72">
        <v>1871</v>
      </c>
    </row>
    <row r="9" spans="1:10" ht="22.5" customHeight="1" x14ac:dyDescent="0.25">
      <c r="A9" s="18" t="s">
        <v>240</v>
      </c>
      <c r="B9" s="78">
        <v>0.19029850746268656</v>
      </c>
      <c r="C9" s="19">
        <v>319</v>
      </c>
      <c r="D9" s="19">
        <v>268</v>
      </c>
      <c r="E9" s="19">
        <v>371</v>
      </c>
      <c r="F9" s="19">
        <v>549</v>
      </c>
      <c r="G9" s="19">
        <v>462</v>
      </c>
      <c r="H9" s="19">
        <v>785</v>
      </c>
      <c r="I9" s="19">
        <v>1061</v>
      </c>
      <c r="J9" s="71">
        <v>1631</v>
      </c>
    </row>
    <row r="10" spans="1:10" ht="15.75" x14ac:dyDescent="0.25">
      <c r="A10" s="21" t="s">
        <v>194</v>
      </c>
      <c r="B10" s="79">
        <v>0.22222222222222221</v>
      </c>
      <c r="C10" s="22">
        <v>198</v>
      </c>
      <c r="D10" s="22">
        <v>162</v>
      </c>
      <c r="E10" s="22">
        <v>242</v>
      </c>
      <c r="F10" s="22">
        <v>333</v>
      </c>
      <c r="G10" s="22">
        <v>315</v>
      </c>
      <c r="H10" s="22">
        <v>433</v>
      </c>
      <c r="I10" s="22">
        <v>793</v>
      </c>
      <c r="J10" s="72">
        <v>1273</v>
      </c>
    </row>
    <row r="11" spans="1:10" ht="15.75" x14ac:dyDescent="0.25">
      <c r="A11" s="21" t="s">
        <v>195</v>
      </c>
      <c r="B11" s="79">
        <v>0.14150943396226415</v>
      </c>
      <c r="C11" s="22">
        <v>121</v>
      </c>
      <c r="D11" s="22">
        <v>106</v>
      </c>
      <c r="E11" s="22">
        <v>129</v>
      </c>
      <c r="F11" s="22">
        <v>216</v>
      </c>
      <c r="G11" s="22">
        <v>147</v>
      </c>
      <c r="H11" s="22">
        <v>352</v>
      </c>
      <c r="I11" s="22">
        <v>268</v>
      </c>
      <c r="J11" s="72">
        <v>358</v>
      </c>
    </row>
    <row r="12" spans="1:10" ht="22.5" customHeight="1" x14ac:dyDescent="0.25">
      <c r="A12" s="18" t="s">
        <v>241</v>
      </c>
      <c r="B12" s="78">
        <v>-0.18666666666666668</v>
      </c>
      <c r="C12" s="19">
        <v>915</v>
      </c>
      <c r="D12" s="19">
        <v>1125</v>
      </c>
      <c r="E12" s="19">
        <v>866</v>
      </c>
      <c r="F12" s="19">
        <v>1672</v>
      </c>
      <c r="G12" s="19">
        <v>2050</v>
      </c>
      <c r="H12" s="19">
        <v>1950</v>
      </c>
      <c r="I12" s="19">
        <v>2518</v>
      </c>
      <c r="J12" s="71">
        <v>3137</v>
      </c>
    </row>
    <row r="13" spans="1:10" ht="15.75" x14ac:dyDescent="0.25">
      <c r="A13" s="21" t="s">
        <v>194</v>
      </c>
      <c r="B13" s="79">
        <v>-0.28805970149253729</v>
      </c>
      <c r="C13" s="22">
        <v>477</v>
      </c>
      <c r="D13" s="22">
        <v>670</v>
      </c>
      <c r="E13" s="22">
        <v>411</v>
      </c>
      <c r="F13" s="22">
        <v>1120</v>
      </c>
      <c r="G13" s="22">
        <v>1560</v>
      </c>
      <c r="H13" s="22">
        <v>1161</v>
      </c>
      <c r="I13" s="22">
        <v>1177</v>
      </c>
      <c r="J13" s="72">
        <v>1624</v>
      </c>
    </row>
    <row r="14" spans="1:10" ht="15.75" x14ac:dyDescent="0.25">
      <c r="A14" s="21" t="s">
        <v>195</v>
      </c>
      <c r="B14" s="79">
        <v>-3.7362637362637362E-2</v>
      </c>
      <c r="C14" s="22">
        <v>438</v>
      </c>
      <c r="D14" s="22">
        <v>455</v>
      </c>
      <c r="E14" s="22">
        <v>455</v>
      </c>
      <c r="F14" s="22">
        <v>552</v>
      </c>
      <c r="G14" s="22">
        <v>490</v>
      </c>
      <c r="H14" s="22">
        <v>789</v>
      </c>
      <c r="I14" s="22">
        <v>1341</v>
      </c>
      <c r="J14" s="72">
        <v>1513</v>
      </c>
    </row>
    <row r="15" spans="1:10" ht="22.5" customHeight="1" x14ac:dyDescent="0.25">
      <c r="A15" s="18" t="s">
        <v>242</v>
      </c>
      <c r="B15" s="78">
        <v>0.37037037037037041</v>
      </c>
      <c r="C15" s="74">
        <v>11.1</v>
      </c>
      <c r="D15" s="74">
        <v>8.1</v>
      </c>
      <c r="E15" s="74">
        <v>13.1</v>
      </c>
      <c r="F15" s="74">
        <v>9.1999999999999993</v>
      </c>
      <c r="G15" s="74">
        <v>8.1999999999999993</v>
      </c>
      <c r="H15" s="74">
        <v>11.4</v>
      </c>
      <c r="I15" s="74">
        <v>10.5</v>
      </c>
      <c r="J15" s="71">
        <v>11</v>
      </c>
    </row>
    <row r="16" spans="1:10" ht="15.75" x14ac:dyDescent="0.25">
      <c r="A16" s="21" t="s">
        <v>194</v>
      </c>
      <c r="B16" s="79">
        <v>0.36046511627906974</v>
      </c>
      <c r="C16" s="76">
        <v>11.7</v>
      </c>
      <c r="D16" s="76">
        <v>8.6</v>
      </c>
      <c r="E16" s="76">
        <v>18.100000000000001</v>
      </c>
      <c r="F16" s="76">
        <v>9.5</v>
      </c>
      <c r="G16" s="76">
        <v>7.8</v>
      </c>
      <c r="H16" s="76">
        <v>12.9</v>
      </c>
      <c r="I16" s="76">
        <v>15.3</v>
      </c>
      <c r="J16" s="72">
        <v>14.6</v>
      </c>
    </row>
    <row r="17" spans="1:10" ht="15.75" x14ac:dyDescent="0.25">
      <c r="A17" s="21" t="s">
        <v>195</v>
      </c>
      <c r="B17" s="79">
        <v>0.37333333333333341</v>
      </c>
      <c r="C17" s="76">
        <v>10.3</v>
      </c>
      <c r="D17" s="76">
        <v>7.5</v>
      </c>
      <c r="E17" s="76">
        <v>7.6</v>
      </c>
      <c r="F17" s="76">
        <v>8.6</v>
      </c>
      <c r="G17" s="76">
        <v>9.1999999999999993</v>
      </c>
      <c r="H17" s="76">
        <v>9.4</v>
      </c>
      <c r="I17" s="76">
        <v>4.9000000000000004</v>
      </c>
      <c r="J17" s="72">
        <v>5.4</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8"/>
  <sheetViews>
    <sheetView showGridLines="0" workbookViewId="0">
      <pane ySplit="5" topLeftCell="A6" activePane="bottomLeft" state="frozen"/>
      <selection pane="bottomLeft"/>
    </sheetView>
  </sheetViews>
  <sheetFormatPr defaultColWidth="11.42578125" defaultRowHeight="15" x14ac:dyDescent="0.25"/>
  <cols>
    <col min="1" max="1" width="70.42578125" customWidth="1"/>
    <col min="2" max="2" width="16.140625" customWidth="1"/>
    <col min="3" max="12" width="13.42578125" style="25" customWidth="1"/>
  </cols>
  <sheetData>
    <row r="1" spans="1:12" ht="20.25" x14ac:dyDescent="0.3">
      <c r="A1" s="6" t="s">
        <v>243</v>
      </c>
      <c r="B1" s="65"/>
      <c r="C1" s="66"/>
      <c r="D1" s="65"/>
      <c r="E1" s="65"/>
      <c r="F1" s="65"/>
      <c r="G1" s="65"/>
      <c r="H1" s="65"/>
      <c r="I1" s="65"/>
      <c r="J1" s="65"/>
      <c r="K1" s="65"/>
      <c r="L1" s="66"/>
    </row>
    <row r="2" spans="1:12" ht="15.75" x14ac:dyDescent="0.25">
      <c r="A2" s="9" t="s">
        <v>170</v>
      </c>
      <c r="B2" s="10"/>
      <c r="C2" s="67"/>
      <c r="D2" s="67"/>
      <c r="E2" s="67"/>
      <c r="F2" s="67"/>
      <c r="G2" s="67"/>
      <c r="H2" s="68"/>
      <c r="I2" s="68"/>
      <c r="J2" s="68"/>
      <c r="K2" s="67"/>
      <c r="L2" s="67"/>
    </row>
    <row r="3" spans="1:12" ht="15.75" x14ac:dyDescent="0.25">
      <c r="A3" s="9" t="s">
        <v>192</v>
      </c>
      <c r="B3" s="10"/>
      <c r="C3" s="67"/>
      <c r="D3" s="67"/>
      <c r="E3" s="67"/>
      <c r="F3" s="67"/>
      <c r="G3" s="67"/>
      <c r="H3" s="68"/>
      <c r="I3" s="68"/>
      <c r="J3" s="68"/>
      <c r="K3" s="67"/>
      <c r="L3" s="67"/>
    </row>
    <row r="4" spans="1:12" ht="15.75" x14ac:dyDescent="0.25">
      <c r="A4" s="12" t="s">
        <v>172</v>
      </c>
      <c r="B4" s="13"/>
      <c r="C4" s="69"/>
      <c r="D4" s="69"/>
      <c r="E4" s="69"/>
      <c r="F4" s="69"/>
      <c r="G4" s="69"/>
      <c r="H4" s="70"/>
      <c r="I4" s="70"/>
      <c r="J4" s="70"/>
      <c r="K4" s="69"/>
      <c r="L4" s="69"/>
    </row>
    <row r="5" spans="1:12" ht="31.5" x14ac:dyDescent="0.25">
      <c r="A5" s="15" t="s">
        <v>244</v>
      </c>
      <c r="B5" s="17" t="s">
        <v>174</v>
      </c>
      <c r="C5" s="63" t="s">
        <v>190</v>
      </c>
      <c r="D5" s="17" t="s">
        <v>175</v>
      </c>
      <c r="E5" s="17" t="s">
        <v>176</v>
      </c>
      <c r="F5" s="17" t="s">
        <v>177</v>
      </c>
      <c r="G5" s="17" t="s">
        <v>178</v>
      </c>
      <c r="H5" s="17" t="s">
        <v>179</v>
      </c>
      <c r="I5" s="17" t="s">
        <v>180</v>
      </c>
      <c r="J5" s="17" t="s">
        <v>181</v>
      </c>
      <c r="K5" s="17" t="s">
        <v>182</v>
      </c>
      <c r="L5" s="63" t="s">
        <v>183</v>
      </c>
    </row>
    <row r="6" spans="1:12" ht="24.75" customHeight="1" x14ac:dyDescent="0.25">
      <c r="A6" s="18" t="s">
        <v>245</v>
      </c>
      <c r="B6" s="61">
        <v>9.4E-2</v>
      </c>
      <c r="C6" s="19">
        <v>883</v>
      </c>
      <c r="D6" s="19">
        <v>807</v>
      </c>
      <c r="E6" s="19">
        <v>710</v>
      </c>
      <c r="F6" s="19">
        <v>520</v>
      </c>
      <c r="G6" s="19">
        <v>568</v>
      </c>
      <c r="H6" s="19">
        <v>1680</v>
      </c>
      <c r="I6" s="19">
        <v>1770</v>
      </c>
      <c r="J6" s="19">
        <v>1785</v>
      </c>
      <c r="K6" s="19">
        <v>1940</v>
      </c>
      <c r="L6" s="71">
        <v>1853</v>
      </c>
    </row>
    <row r="7" spans="1:12" ht="24.75" customHeight="1" x14ac:dyDescent="0.25">
      <c r="A7" s="18" t="s">
        <v>246</v>
      </c>
      <c r="B7" s="61">
        <v>1.6E-2</v>
      </c>
      <c r="C7" s="19">
        <v>683</v>
      </c>
      <c r="D7" s="19">
        <v>672</v>
      </c>
      <c r="E7" s="19">
        <v>708</v>
      </c>
      <c r="F7" s="19">
        <v>1589</v>
      </c>
      <c r="G7" s="19">
        <v>2032</v>
      </c>
      <c r="H7" s="19">
        <v>1640</v>
      </c>
      <c r="I7" s="19">
        <v>2060</v>
      </c>
      <c r="J7" s="19">
        <v>2810</v>
      </c>
      <c r="K7" s="19">
        <v>3177</v>
      </c>
      <c r="L7" s="71">
        <v>3891</v>
      </c>
    </row>
    <row r="8" spans="1:12" ht="15.75" x14ac:dyDescent="0.25">
      <c r="A8" s="21" t="s">
        <v>247</v>
      </c>
      <c r="B8" s="62">
        <v>-6.4000000000000001E-2</v>
      </c>
      <c r="C8" s="22">
        <v>321</v>
      </c>
      <c r="D8" s="22">
        <v>343</v>
      </c>
      <c r="E8" s="22">
        <v>346</v>
      </c>
      <c r="F8" s="22">
        <v>572</v>
      </c>
      <c r="G8" s="22">
        <v>579</v>
      </c>
      <c r="H8" s="22">
        <v>700</v>
      </c>
      <c r="I8" s="22">
        <v>1133</v>
      </c>
      <c r="J8" s="22">
        <v>1904</v>
      </c>
      <c r="K8" s="22">
        <v>1976</v>
      </c>
      <c r="L8" s="72">
        <v>2043</v>
      </c>
    </row>
    <row r="9" spans="1:12" ht="27" customHeight="1" x14ac:dyDescent="0.25">
      <c r="A9" s="18" t="s">
        <v>248</v>
      </c>
      <c r="B9" s="61">
        <v>0.96799999999999997</v>
      </c>
      <c r="C9" s="19">
        <v>15806</v>
      </c>
      <c r="D9" s="19">
        <v>8031</v>
      </c>
      <c r="E9" s="19">
        <v>11921</v>
      </c>
      <c r="F9" s="19">
        <v>13046</v>
      </c>
      <c r="G9" s="19">
        <v>12561</v>
      </c>
      <c r="H9" s="19">
        <v>19634</v>
      </c>
      <c r="I9" s="19">
        <v>24348</v>
      </c>
      <c r="J9" s="19">
        <v>30918</v>
      </c>
      <c r="K9" s="19">
        <v>29843</v>
      </c>
      <c r="L9" s="71">
        <v>23703</v>
      </c>
    </row>
    <row r="10" spans="1:12" ht="15.75" x14ac:dyDescent="0.25">
      <c r="A10" s="21" t="s">
        <v>249</v>
      </c>
      <c r="B10" s="62">
        <v>0.28899999999999998</v>
      </c>
      <c r="C10" s="22">
        <v>6807</v>
      </c>
      <c r="D10" s="22">
        <v>5279</v>
      </c>
      <c r="E10" s="22">
        <v>7575</v>
      </c>
      <c r="F10" s="22">
        <v>9194</v>
      </c>
      <c r="G10" s="22">
        <v>9126</v>
      </c>
      <c r="H10" s="22">
        <v>14954</v>
      </c>
      <c r="I10" s="22">
        <v>17692</v>
      </c>
      <c r="J10" s="22">
        <v>21004</v>
      </c>
      <c r="K10" s="22">
        <v>21771</v>
      </c>
      <c r="L10" s="72">
        <v>15103</v>
      </c>
    </row>
    <row r="11" spans="1:12" ht="15.75" x14ac:dyDescent="0.25">
      <c r="A11" s="21" t="s">
        <v>250</v>
      </c>
      <c r="B11" s="62">
        <v>-8.3000000000000004E-2</v>
      </c>
      <c r="C11" s="22">
        <v>177</v>
      </c>
      <c r="D11" s="22">
        <v>193</v>
      </c>
      <c r="E11" s="22">
        <v>510</v>
      </c>
      <c r="F11" s="22">
        <v>214</v>
      </c>
      <c r="G11" s="22">
        <v>449</v>
      </c>
      <c r="H11" s="22">
        <v>248</v>
      </c>
      <c r="I11" s="22">
        <v>593</v>
      </c>
      <c r="J11" s="22">
        <v>686</v>
      </c>
      <c r="K11" s="22">
        <v>580</v>
      </c>
      <c r="L11" s="72">
        <v>686</v>
      </c>
    </row>
    <row r="12" spans="1:12" ht="15.75" x14ac:dyDescent="0.25">
      <c r="A12" s="21" t="s">
        <v>251</v>
      </c>
      <c r="B12" s="62">
        <v>0.33100000000000002</v>
      </c>
      <c r="C12" s="22">
        <v>2015</v>
      </c>
      <c r="D12" s="22">
        <v>1514</v>
      </c>
      <c r="E12" s="22">
        <v>2689</v>
      </c>
      <c r="F12" s="22">
        <v>2176</v>
      </c>
      <c r="G12" s="22">
        <v>2050</v>
      </c>
      <c r="H12" s="22">
        <v>3173</v>
      </c>
      <c r="I12" s="22">
        <v>3763</v>
      </c>
      <c r="J12" s="22">
        <v>5605</v>
      </c>
      <c r="K12" s="22">
        <v>4799</v>
      </c>
      <c r="L12" s="72">
        <v>4936</v>
      </c>
    </row>
    <row r="13" spans="1:12" ht="15.75" x14ac:dyDescent="0.25">
      <c r="A13" s="21" t="s">
        <v>252</v>
      </c>
      <c r="B13" s="62">
        <v>7.8E-2</v>
      </c>
      <c r="C13" s="22">
        <v>1126</v>
      </c>
      <c r="D13" s="22">
        <v>1045</v>
      </c>
      <c r="E13" s="22">
        <v>1147</v>
      </c>
      <c r="F13" s="22">
        <v>1462</v>
      </c>
      <c r="G13" s="22">
        <v>936</v>
      </c>
      <c r="H13" s="22">
        <v>1259</v>
      </c>
      <c r="I13" s="22">
        <v>2300</v>
      </c>
      <c r="J13" s="22">
        <v>3623</v>
      </c>
      <c r="K13" s="22">
        <v>2693</v>
      </c>
      <c r="L13" s="72">
        <v>2978</v>
      </c>
    </row>
    <row r="14" spans="1:12" ht="27" customHeight="1" x14ac:dyDescent="0.25">
      <c r="A14" s="18" t="s">
        <v>253</v>
      </c>
      <c r="B14" s="61">
        <v>-0.17</v>
      </c>
      <c r="C14" s="19">
        <v>2222</v>
      </c>
      <c r="D14" s="19">
        <v>2676</v>
      </c>
      <c r="E14" s="19">
        <v>2676</v>
      </c>
      <c r="F14" s="19">
        <v>4462</v>
      </c>
      <c r="G14" s="19">
        <v>3388</v>
      </c>
      <c r="H14" s="19">
        <v>6227</v>
      </c>
      <c r="I14" s="19">
        <v>7387</v>
      </c>
      <c r="J14" s="19">
        <v>9325</v>
      </c>
      <c r="K14" s="19">
        <v>9624</v>
      </c>
      <c r="L14" s="71">
        <v>7457</v>
      </c>
    </row>
    <row r="15" spans="1:12" ht="15.75" x14ac:dyDescent="0.25">
      <c r="A15" s="21" t="s">
        <v>249</v>
      </c>
      <c r="B15" s="62">
        <v>0.53300000000000003</v>
      </c>
      <c r="C15" s="22">
        <v>299</v>
      </c>
      <c r="D15" s="22">
        <v>195</v>
      </c>
      <c r="E15" s="22">
        <v>195</v>
      </c>
      <c r="F15" s="22">
        <v>892</v>
      </c>
      <c r="G15" s="22">
        <v>624</v>
      </c>
      <c r="H15" s="22">
        <v>1206</v>
      </c>
      <c r="I15" s="22">
        <v>731</v>
      </c>
      <c r="J15" s="22">
        <v>641</v>
      </c>
      <c r="K15" s="22">
        <v>1074</v>
      </c>
      <c r="L15" s="72">
        <v>522</v>
      </c>
    </row>
    <row r="16" spans="1:12" ht="15.75" x14ac:dyDescent="0.25">
      <c r="A16" s="21" t="s">
        <v>254</v>
      </c>
      <c r="B16" s="62">
        <v>-0.23899999999999999</v>
      </c>
      <c r="C16" s="22">
        <v>1781</v>
      </c>
      <c r="D16" s="22">
        <v>2340</v>
      </c>
      <c r="E16" s="22">
        <v>2340</v>
      </c>
      <c r="F16" s="22">
        <v>3457</v>
      </c>
      <c r="G16" s="22">
        <v>2547</v>
      </c>
      <c r="H16" s="22">
        <v>4984</v>
      </c>
      <c r="I16" s="22">
        <v>6199</v>
      </c>
      <c r="J16" s="22">
        <v>8287</v>
      </c>
      <c r="K16" s="22">
        <v>8461</v>
      </c>
      <c r="L16" s="72">
        <v>6835</v>
      </c>
    </row>
    <row r="17" spans="1:12" ht="15.75" x14ac:dyDescent="0.25">
      <c r="A17" s="21" t="s">
        <v>250</v>
      </c>
      <c r="B17" s="62">
        <v>-0.82</v>
      </c>
      <c r="C17" s="22">
        <v>11</v>
      </c>
      <c r="D17" s="22">
        <v>61</v>
      </c>
      <c r="E17" s="22">
        <v>61</v>
      </c>
      <c r="F17" s="22">
        <v>53</v>
      </c>
      <c r="G17" s="22">
        <v>40</v>
      </c>
      <c r="H17" s="22">
        <v>16</v>
      </c>
      <c r="I17" s="22">
        <v>119</v>
      </c>
      <c r="J17" s="22">
        <v>92</v>
      </c>
      <c r="K17" s="22">
        <v>88</v>
      </c>
      <c r="L17" s="72">
        <v>100</v>
      </c>
    </row>
    <row r="18" spans="1:12" ht="15.75" x14ac:dyDescent="0.25">
      <c r="A18" s="21" t="s">
        <v>255</v>
      </c>
      <c r="B18" s="62">
        <v>0.63700000000000001</v>
      </c>
      <c r="C18" s="22">
        <v>131</v>
      </c>
      <c r="D18" s="22">
        <v>80</v>
      </c>
      <c r="E18" s="22">
        <v>80</v>
      </c>
      <c r="F18" s="22">
        <v>60</v>
      </c>
      <c r="G18" s="22">
        <v>177</v>
      </c>
      <c r="H18" s="22">
        <v>21</v>
      </c>
      <c r="I18" s="22">
        <v>338</v>
      </c>
      <c r="J18" s="22">
        <v>305</v>
      </c>
      <c r="K18" s="22">
        <v>1</v>
      </c>
      <c r="L18" s="72">
        <v>0</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
  <sheetViews>
    <sheetView showGridLines="0" workbookViewId="0">
      <pane ySplit="5" topLeftCell="A6" activePane="bottomLeft" state="frozen"/>
      <selection pane="bottomLeft"/>
    </sheetView>
  </sheetViews>
  <sheetFormatPr defaultColWidth="11.42578125" defaultRowHeight="15" x14ac:dyDescent="0.25"/>
  <cols>
    <col min="1" max="1" width="68" customWidth="1"/>
    <col min="2" max="2" width="14.28515625" customWidth="1"/>
    <col min="3" max="12" width="14" customWidth="1"/>
  </cols>
  <sheetData>
    <row r="1" spans="1:12" ht="20.25" x14ac:dyDescent="0.3">
      <c r="A1" s="6" t="s">
        <v>256</v>
      </c>
    </row>
    <row r="2" spans="1:12" ht="15.75" x14ac:dyDescent="0.25">
      <c r="A2" s="9" t="s">
        <v>211</v>
      </c>
      <c r="B2" s="2"/>
      <c r="C2" s="2"/>
      <c r="D2" s="2"/>
      <c r="E2" s="2"/>
      <c r="F2" s="2"/>
      <c r="G2" s="2"/>
      <c r="H2" s="2"/>
      <c r="I2" s="2"/>
      <c r="J2" s="2"/>
      <c r="K2" s="2"/>
    </row>
    <row r="3" spans="1:12" ht="15.75" x14ac:dyDescent="0.25">
      <c r="A3" s="9" t="s">
        <v>212</v>
      </c>
      <c r="B3" s="2"/>
      <c r="C3" s="2"/>
      <c r="D3" s="2"/>
      <c r="E3" s="2"/>
      <c r="F3" s="2"/>
      <c r="G3" s="2"/>
      <c r="H3" s="2"/>
      <c r="I3" s="2"/>
      <c r="J3" s="2"/>
      <c r="K3" s="2"/>
    </row>
    <row r="4" spans="1:12" ht="15.75" x14ac:dyDescent="0.25">
      <c r="A4" s="12" t="s">
        <v>172</v>
      </c>
      <c r="B4" s="2"/>
      <c r="C4" s="2"/>
      <c r="D4" s="2"/>
      <c r="E4" s="2"/>
      <c r="F4" s="2"/>
      <c r="G4" s="2"/>
      <c r="H4" s="2"/>
      <c r="I4" s="2"/>
      <c r="J4" s="2"/>
      <c r="K4" s="2"/>
    </row>
    <row r="5" spans="1:12" ht="31.5" x14ac:dyDescent="0.25">
      <c r="A5" s="15" t="s">
        <v>257</v>
      </c>
      <c r="B5" s="17" t="s">
        <v>174</v>
      </c>
      <c r="C5" s="15" t="s">
        <v>190</v>
      </c>
      <c r="D5" s="17" t="s">
        <v>175</v>
      </c>
      <c r="E5" s="17" t="s">
        <v>176</v>
      </c>
      <c r="F5" s="17" t="s">
        <v>177</v>
      </c>
      <c r="G5" s="17" t="s">
        <v>178</v>
      </c>
      <c r="H5" s="17" t="s">
        <v>179</v>
      </c>
      <c r="I5" s="17" t="s">
        <v>180</v>
      </c>
      <c r="J5" s="17" t="s">
        <v>181</v>
      </c>
      <c r="K5" s="17" t="s">
        <v>182</v>
      </c>
      <c r="L5" s="63" t="s">
        <v>183</v>
      </c>
    </row>
    <row r="6" spans="1:12" ht="15.75" x14ac:dyDescent="0.25">
      <c r="A6" s="18" t="s">
        <v>258</v>
      </c>
      <c r="B6" s="61">
        <v>-0.121</v>
      </c>
      <c r="C6" s="19">
        <v>5276</v>
      </c>
      <c r="D6" s="19">
        <v>5999</v>
      </c>
      <c r="E6" s="19">
        <v>5938</v>
      </c>
      <c r="F6" s="19">
        <v>5859</v>
      </c>
      <c r="G6" s="19">
        <v>5042</v>
      </c>
      <c r="H6" s="19">
        <v>9467</v>
      </c>
      <c r="I6" s="19">
        <v>8849</v>
      </c>
      <c r="J6" s="19">
        <v>7057</v>
      </c>
      <c r="K6" s="19">
        <v>6631</v>
      </c>
      <c r="L6" s="19">
        <v>5493</v>
      </c>
    </row>
    <row r="7" spans="1:12" ht="27.75" customHeight="1" x14ac:dyDescent="0.25">
      <c r="A7" s="21" t="s">
        <v>259</v>
      </c>
      <c r="B7" s="62">
        <v>-0.123</v>
      </c>
      <c r="C7" s="22">
        <v>4887</v>
      </c>
      <c r="D7" s="22">
        <v>5570</v>
      </c>
      <c r="E7" s="22">
        <v>5633</v>
      </c>
      <c r="F7" s="22">
        <v>5518</v>
      </c>
      <c r="G7" s="22">
        <v>4735</v>
      </c>
      <c r="H7" s="22">
        <v>8748</v>
      </c>
      <c r="I7" s="22">
        <v>8040</v>
      </c>
      <c r="J7" s="22">
        <v>6182</v>
      </c>
      <c r="K7" s="22">
        <v>5728</v>
      </c>
      <c r="L7" s="22">
        <v>4728</v>
      </c>
    </row>
    <row r="8" spans="1:12" ht="15.75" x14ac:dyDescent="0.25">
      <c r="A8" s="21" t="s">
        <v>260</v>
      </c>
      <c r="B8" s="62">
        <v>-9.2999999999999999E-2</v>
      </c>
      <c r="C8" s="22">
        <v>389</v>
      </c>
      <c r="D8" s="22">
        <v>429</v>
      </c>
      <c r="E8" s="22">
        <v>305</v>
      </c>
      <c r="F8" s="22">
        <v>341</v>
      </c>
      <c r="G8" s="22">
        <v>307</v>
      </c>
      <c r="H8" s="22">
        <v>719</v>
      </c>
      <c r="I8" s="22">
        <v>809</v>
      </c>
      <c r="J8" s="22">
        <v>875</v>
      </c>
      <c r="K8" s="22">
        <v>903</v>
      </c>
      <c r="L8" s="22">
        <v>765</v>
      </c>
    </row>
    <row r="9" spans="1:12" ht="28.5" customHeight="1" x14ac:dyDescent="0.25">
      <c r="A9" s="18" t="s">
        <v>261</v>
      </c>
      <c r="B9" s="64">
        <v>-0.11899999999999999</v>
      </c>
      <c r="C9" s="19">
        <v>4920</v>
      </c>
      <c r="D9" s="19">
        <v>5587</v>
      </c>
      <c r="E9" s="19">
        <v>5644</v>
      </c>
      <c r="F9" s="19">
        <v>5464</v>
      </c>
      <c r="G9" s="19">
        <v>5263</v>
      </c>
      <c r="H9" s="19">
        <v>8743</v>
      </c>
      <c r="I9" s="19">
        <v>7915</v>
      </c>
      <c r="J9" s="19">
        <v>5958</v>
      </c>
      <c r="K9" s="19">
        <v>5470</v>
      </c>
      <c r="L9" s="19">
        <v>4709</v>
      </c>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1"/>
  <sheetViews>
    <sheetView showGridLines="0" workbookViewId="0">
      <pane ySplit="5" topLeftCell="A6" activePane="bottomLeft" state="frozen"/>
      <selection pane="bottomLeft"/>
    </sheetView>
  </sheetViews>
  <sheetFormatPr defaultColWidth="11.42578125" defaultRowHeight="15" x14ac:dyDescent="0.25"/>
  <cols>
    <col min="1" max="1" width="91.42578125" customWidth="1"/>
    <col min="2" max="2" width="16.5703125" customWidth="1"/>
    <col min="3" max="10" width="12.42578125" style="25" customWidth="1"/>
  </cols>
  <sheetData>
    <row r="1" spans="1:10" ht="20.25" x14ac:dyDescent="0.3">
      <c r="A1" s="6" t="s">
        <v>262</v>
      </c>
    </row>
    <row r="2" spans="1:10" ht="15.75" x14ac:dyDescent="0.25">
      <c r="A2" s="9" t="s">
        <v>170</v>
      </c>
      <c r="B2" s="2"/>
      <c r="C2" s="5"/>
      <c r="D2" s="5"/>
      <c r="E2" s="5"/>
      <c r="F2" s="5"/>
      <c r="G2" s="5"/>
      <c r="H2" s="5"/>
      <c r="I2" s="5"/>
    </row>
    <row r="3" spans="1:10" ht="15.75" x14ac:dyDescent="0.25">
      <c r="A3" s="9" t="s">
        <v>192</v>
      </c>
      <c r="B3" s="2"/>
      <c r="C3" s="5"/>
      <c r="D3" s="5"/>
      <c r="E3" s="5"/>
      <c r="F3" s="5"/>
      <c r="G3" s="5"/>
      <c r="H3" s="5"/>
      <c r="I3" s="5"/>
    </row>
    <row r="4" spans="1:10" ht="15.75" x14ac:dyDescent="0.25">
      <c r="A4" s="12" t="s">
        <v>172</v>
      </c>
      <c r="B4" s="2"/>
      <c r="C4" s="5"/>
      <c r="D4" s="5"/>
      <c r="E4" s="5"/>
      <c r="F4" s="5"/>
      <c r="G4" s="5"/>
      <c r="H4" s="5"/>
      <c r="I4" s="5"/>
    </row>
    <row r="5" spans="1:10" ht="31.5" x14ac:dyDescent="0.25">
      <c r="A5" s="15" t="s">
        <v>223</v>
      </c>
      <c r="B5" s="17" t="s">
        <v>174</v>
      </c>
      <c r="C5" s="63" t="s">
        <v>190</v>
      </c>
      <c r="D5" s="17" t="s">
        <v>175</v>
      </c>
      <c r="E5" s="17" t="s">
        <v>176</v>
      </c>
      <c r="F5" s="17" t="s">
        <v>177</v>
      </c>
      <c r="G5" s="17" t="s">
        <v>178</v>
      </c>
      <c r="H5" s="17" t="s">
        <v>179</v>
      </c>
      <c r="I5" s="17" t="s">
        <v>180</v>
      </c>
      <c r="J5" s="63" t="s">
        <v>181</v>
      </c>
    </row>
    <row r="6" spans="1:10" ht="24" customHeight="1" x14ac:dyDescent="0.25">
      <c r="A6" s="18" t="s">
        <v>224</v>
      </c>
      <c r="B6" s="61">
        <v>-5.1999999999999998E-2</v>
      </c>
      <c r="C6" s="19">
        <v>29038</v>
      </c>
      <c r="D6" s="19">
        <v>30621</v>
      </c>
      <c r="E6" s="19">
        <v>32056</v>
      </c>
      <c r="F6" s="19">
        <v>32773</v>
      </c>
      <c r="G6" s="19">
        <v>30029</v>
      </c>
      <c r="H6" s="19">
        <v>26030</v>
      </c>
      <c r="I6" s="19">
        <v>25964</v>
      </c>
      <c r="J6" s="19">
        <v>27289</v>
      </c>
    </row>
    <row r="7" spans="1:10" ht="24" customHeight="1" x14ac:dyDescent="0.25">
      <c r="A7" s="18" t="s">
        <v>263</v>
      </c>
      <c r="B7" s="62">
        <v>-0.11899999999999999</v>
      </c>
      <c r="C7" s="22">
        <v>4920</v>
      </c>
      <c r="D7" s="22">
        <v>5587</v>
      </c>
      <c r="E7" s="22">
        <v>5644</v>
      </c>
      <c r="F7" s="22">
        <v>5464</v>
      </c>
      <c r="G7" s="22">
        <v>5263</v>
      </c>
      <c r="H7" s="22">
        <v>8743</v>
      </c>
      <c r="I7" s="22">
        <v>7915</v>
      </c>
      <c r="J7" s="22">
        <v>5958</v>
      </c>
    </row>
    <row r="8" spans="1:10" ht="24" customHeight="1" x14ac:dyDescent="0.25">
      <c r="A8" s="18" t="s">
        <v>264</v>
      </c>
      <c r="B8" s="61">
        <v>-7.0999999999999994E-2</v>
      </c>
      <c r="C8" s="19">
        <v>6661</v>
      </c>
      <c r="D8" s="19">
        <v>7170</v>
      </c>
      <c r="E8" s="19">
        <v>7079</v>
      </c>
      <c r="F8" s="19">
        <v>6181</v>
      </c>
      <c r="G8" s="19">
        <v>2519</v>
      </c>
      <c r="H8" s="19">
        <v>4744</v>
      </c>
      <c r="I8" s="19">
        <v>7849</v>
      </c>
      <c r="J8" s="19">
        <v>7283</v>
      </c>
    </row>
    <row r="9" spans="1:10" ht="15.75" x14ac:dyDescent="0.25">
      <c r="A9" s="21" t="s">
        <v>265</v>
      </c>
      <c r="B9" s="62" t="s">
        <v>197</v>
      </c>
      <c r="C9" s="22">
        <v>-2</v>
      </c>
      <c r="D9" s="22">
        <v>0</v>
      </c>
      <c r="E9" s="22">
        <v>1</v>
      </c>
      <c r="F9" s="22">
        <v>0</v>
      </c>
      <c r="G9" s="22">
        <v>-5</v>
      </c>
      <c r="H9" s="22">
        <v>71</v>
      </c>
      <c r="I9" s="22">
        <v>110</v>
      </c>
      <c r="J9" s="22">
        <v>119</v>
      </c>
    </row>
    <row r="10" spans="1:10" ht="27" customHeight="1" x14ac:dyDescent="0.25">
      <c r="A10" s="21" t="s">
        <v>266</v>
      </c>
      <c r="B10" s="62">
        <v>-0.8</v>
      </c>
      <c r="C10" s="22">
        <v>1</v>
      </c>
      <c r="D10" s="22">
        <v>5</v>
      </c>
      <c r="E10" s="22">
        <v>3</v>
      </c>
      <c r="F10" s="22">
        <v>16</v>
      </c>
      <c r="G10" s="22">
        <v>8</v>
      </c>
      <c r="H10" s="22">
        <v>39</v>
      </c>
      <c r="I10" s="22">
        <v>102</v>
      </c>
      <c r="J10" s="22">
        <v>42</v>
      </c>
    </row>
    <row r="11" spans="1:10" ht="15.75" x14ac:dyDescent="0.25">
      <c r="A11" s="21" t="s">
        <v>267</v>
      </c>
      <c r="B11" s="62">
        <v>-7.0000000000000007E-2</v>
      </c>
      <c r="C11" s="22">
        <v>6662</v>
      </c>
      <c r="D11" s="22">
        <v>7165</v>
      </c>
      <c r="E11" s="22">
        <v>7075</v>
      </c>
      <c r="F11" s="22">
        <v>6165</v>
      </c>
      <c r="G11" s="22">
        <v>2516</v>
      </c>
      <c r="H11" s="22">
        <v>4634</v>
      </c>
      <c r="I11" s="22">
        <v>7637</v>
      </c>
      <c r="J11" s="22">
        <v>7122</v>
      </c>
    </row>
    <row r="12" spans="1:10" ht="15.75" x14ac:dyDescent="0.25">
      <c r="A12" s="21" t="s">
        <v>268</v>
      </c>
      <c r="B12" s="62">
        <v>0.78800000000000003</v>
      </c>
      <c r="C12" s="22">
        <v>1502</v>
      </c>
      <c r="D12" s="22">
        <v>840</v>
      </c>
      <c r="E12" s="22">
        <v>1137</v>
      </c>
      <c r="F12" s="22">
        <v>679</v>
      </c>
      <c r="G12" s="22">
        <v>889</v>
      </c>
      <c r="H12" s="22">
        <v>1186</v>
      </c>
      <c r="I12" s="22">
        <v>1660</v>
      </c>
      <c r="J12" s="22">
        <v>1791</v>
      </c>
    </row>
    <row r="13" spans="1:10" ht="27.75" customHeight="1" x14ac:dyDescent="0.25">
      <c r="A13" s="21" t="s">
        <v>269</v>
      </c>
      <c r="B13" s="62">
        <v>6.9000000000000006E-2</v>
      </c>
      <c r="C13" s="22">
        <v>1530</v>
      </c>
      <c r="D13" s="22">
        <v>1431</v>
      </c>
      <c r="E13" s="22">
        <v>1656</v>
      </c>
      <c r="F13" s="22">
        <v>972</v>
      </c>
      <c r="G13" s="22">
        <v>1011</v>
      </c>
      <c r="H13" s="22">
        <v>1372</v>
      </c>
      <c r="I13" s="22">
        <v>1887</v>
      </c>
      <c r="J13" s="22">
        <v>1978</v>
      </c>
    </row>
    <row r="14" spans="1:10" ht="15.75" x14ac:dyDescent="0.25">
      <c r="A14" s="21" t="s">
        <v>230</v>
      </c>
      <c r="B14" s="62" t="s">
        <v>197</v>
      </c>
      <c r="C14" s="22" t="s">
        <v>275</v>
      </c>
      <c r="D14" s="22">
        <v>3</v>
      </c>
      <c r="E14" s="22">
        <v>1</v>
      </c>
      <c r="F14" s="22">
        <v>3</v>
      </c>
      <c r="G14" s="22">
        <v>0</v>
      </c>
      <c r="H14" s="22">
        <v>1</v>
      </c>
      <c r="I14" s="22">
        <v>1</v>
      </c>
      <c r="J14" s="22">
        <v>1</v>
      </c>
    </row>
    <row r="15" spans="1:10" ht="15.75" x14ac:dyDescent="0.25">
      <c r="A15" s="21" t="s">
        <v>231</v>
      </c>
      <c r="B15" s="62">
        <v>-0.105</v>
      </c>
      <c r="C15" s="22">
        <v>5133</v>
      </c>
      <c r="D15" s="22">
        <v>5736</v>
      </c>
      <c r="E15" s="22">
        <v>5421</v>
      </c>
      <c r="F15" s="22">
        <v>5206</v>
      </c>
      <c r="G15" s="22">
        <v>1513</v>
      </c>
      <c r="H15" s="22">
        <v>3377</v>
      </c>
      <c r="I15" s="22">
        <v>5974</v>
      </c>
      <c r="J15" s="22">
        <v>5185</v>
      </c>
    </row>
    <row r="16" spans="1:10" ht="24.75" customHeight="1" x14ac:dyDescent="0.25">
      <c r="A16" s="21" t="s">
        <v>270</v>
      </c>
      <c r="B16" s="62">
        <v>-0.104</v>
      </c>
      <c r="C16" s="22">
        <v>3693</v>
      </c>
      <c r="D16" s="22">
        <v>4123</v>
      </c>
      <c r="E16" s="22">
        <v>4008</v>
      </c>
      <c r="F16" s="22">
        <v>4042</v>
      </c>
      <c r="G16" s="22">
        <v>1054</v>
      </c>
      <c r="H16" s="22">
        <v>2537</v>
      </c>
      <c r="I16" s="22">
        <v>4496</v>
      </c>
      <c r="J16" s="22">
        <v>3817</v>
      </c>
    </row>
    <row r="17" spans="1:10" ht="15.75" x14ac:dyDescent="0.25">
      <c r="A17" s="21" t="s">
        <v>271</v>
      </c>
      <c r="B17" s="62">
        <v>-0.129</v>
      </c>
      <c r="C17" s="22">
        <v>1044</v>
      </c>
      <c r="D17" s="22">
        <v>1198</v>
      </c>
      <c r="E17" s="22">
        <v>1029</v>
      </c>
      <c r="F17" s="22">
        <v>860</v>
      </c>
      <c r="G17" s="22">
        <v>270</v>
      </c>
      <c r="H17" s="22">
        <v>525</v>
      </c>
      <c r="I17" s="22">
        <v>952</v>
      </c>
      <c r="J17" s="22">
        <v>828</v>
      </c>
    </row>
    <row r="18" spans="1:10" ht="15.75" x14ac:dyDescent="0.25">
      <c r="A18" s="21" t="s">
        <v>272</v>
      </c>
      <c r="B18" s="62">
        <v>-2.8000000000000001E-2</v>
      </c>
      <c r="C18" s="22">
        <v>205</v>
      </c>
      <c r="D18" s="22">
        <v>211</v>
      </c>
      <c r="E18" s="22">
        <v>200</v>
      </c>
      <c r="F18" s="22">
        <v>144</v>
      </c>
      <c r="G18" s="22">
        <v>76</v>
      </c>
      <c r="H18" s="22">
        <v>128</v>
      </c>
      <c r="I18" s="22">
        <v>238</v>
      </c>
      <c r="J18" s="22">
        <v>262</v>
      </c>
    </row>
    <row r="19" spans="1:10" ht="15.75" x14ac:dyDescent="0.25">
      <c r="A19" s="21" t="s">
        <v>273</v>
      </c>
      <c r="B19" s="62">
        <v>-3.7999999999999999E-2</v>
      </c>
      <c r="C19" s="22">
        <v>76</v>
      </c>
      <c r="D19" s="22">
        <v>79</v>
      </c>
      <c r="E19" s="22">
        <v>47</v>
      </c>
      <c r="F19" s="22">
        <v>57</v>
      </c>
      <c r="G19" s="22">
        <v>29</v>
      </c>
      <c r="H19" s="22">
        <v>54</v>
      </c>
      <c r="I19" s="22">
        <v>102</v>
      </c>
      <c r="J19" s="22">
        <v>113</v>
      </c>
    </row>
    <row r="20" spans="1:10" ht="15.75" x14ac:dyDescent="0.25">
      <c r="A20" s="21" t="s">
        <v>274</v>
      </c>
      <c r="B20" s="62">
        <v>-0.08</v>
      </c>
      <c r="C20" s="22">
        <v>115</v>
      </c>
      <c r="D20" s="22">
        <v>125</v>
      </c>
      <c r="E20" s="22">
        <v>137</v>
      </c>
      <c r="F20" s="22">
        <v>103</v>
      </c>
      <c r="G20" s="22">
        <v>84</v>
      </c>
      <c r="H20" s="22">
        <v>133</v>
      </c>
      <c r="I20" s="22">
        <v>186</v>
      </c>
      <c r="J20" s="22">
        <v>166</v>
      </c>
    </row>
    <row r="21" spans="1:10" ht="30.75" customHeight="1" x14ac:dyDescent="0.25">
      <c r="A21" s="18" t="s">
        <v>237</v>
      </c>
      <c r="B21" s="61">
        <v>-0.06</v>
      </c>
      <c r="C21" s="19">
        <v>27297</v>
      </c>
      <c r="D21" s="19">
        <v>29038</v>
      </c>
      <c r="E21" s="19">
        <v>30621</v>
      </c>
      <c r="F21" s="19">
        <v>32056</v>
      </c>
      <c r="G21" s="19">
        <v>32773</v>
      </c>
      <c r="H21" s="19">
        <v>30029</v>
      </c>
      <c r="I21" s="19">
        <v>26030</v>
      </c>
      <c r="J21" s="19">
        <v>25964</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1"/>
  <sheetViews>
    <sheetView showGridLines="0" workbookViewId="0">
      <pane ySplit="5" topLeftCell="A6" activePane="bottomLeft" state="frozen"/>
      <selection pane="bottomLeft"/>
    </sheetView>
  </sheetViews>
  <sheetFormatPr defaultColWidth="11.42578125" defaultRowHeight="15" x14ac:dyDescent="0.25"/>
  <cols>
    <col min="1" max="1" width="57.5703125" customWidth="1"/>
    <col min="2" max="2" width="17.7109375" style="25" customWidth="1"/>
    <col min="3" max="9" width="12.42578125" style="25" customWidth="1"/>
    <col min="10" max="10" width="12.7109375" style="25" bestFit="1" customWidth="1"/>
  </cols>
  <sheetData>
    <row r="1" spans="1:10" ht="20.25" x14ac:dyDescent="0.3">
      <c r="A1" s="1" t="s">
        <v>276</v>
      </c>
    </row>
    <row r="2" spans="1:10" ht="15.75" x14ac:dyDescent="0.25">
      <c r="A2" s="31" t="s">
        <v>170</v>
      </c>
      <c r="B2" s="5"/>
      <c r="C2" s="5"/>
      <c r="D2" s="5"/>
      <c r="E2" s="5"/>
      <c r="F2" s="5"/>
      <c r="G2" s="5"/>
      <c r="H2" s="5"/>
      <c r="I2" s="5"/>
    </row>
    <row r="3" spans="1:10" ht="15.75" x14ac:dyDescent="0.25">
      <c r="A3" s="31" t="s">
        <v>192</v>
      </c>
      <c r="B3" s="5"/>
      <c r="C3" s="5"/>
      <c r="D3" s="5"/>
      <c r="E3" s="5"/>
      <c r="F3" s="5"/>
      <c r="G3" s="5"/>
      <c r="H3" s="5"/>
      <c r="I3" s="5"/>
    </row>
    <row r="4" spans="1:10" ht="15.75" x14ac:dyDescent="0.25">
      <c r="A4" s="2" t="s">
        <v>172</v>
      </c>
      <c r="B4" s="5"/>
      <c r="C4" s="5"/>
      <c r="D4" s="5"/>
      <c r="E4" s="5"/>
      <c r="F4" s="5"/>
      <c r="G4" s="5"/>
      <c r="H4" s="5"/>
      <c r="I4" s="5"/>
    </row>
    <row r="5" spans="1:10" ht="31.5" x14ac:dyDescent="0.25">
      <c r="A5" s="3" t="s">
        <v>218</v>
      </c>
      <c r="B5" s="33" t="s">
        <v>174</v>
      </c>
      <c r="C5" s="32" t="s">
        <v>190</v>
      </c>
      <c r="D5" s="32" t="s">
        <v>175</v>
      </c>
      <c r="E5" s="32" t="s">
        <v>176</v>
      </c>
      <c r="F5" s="32" t="s">
        <v>177</v>
      </c>
      <c r="G5" s="32" t="s">
        <v>178</v>
      </c>
      <c r="H5" s="32" t="s">
        <v>179</v>
      </c>
      <c r="I5" s="32" t="s">
        <v>180</v>
      </c>
      <c r="J5" s="32" t="s">
        <v>181</v>
      </c>
    </row>
    <row r="6" spans="1:10" s="39" customFormat="1" ht="23.25" customHeight="1" x14ac:dyDescent="0.25">
      <c r="A6" s="37" t="s">
        <v>242</v>
      </c>
      <c r="B6" s="38">
        <v>-5.8000000000000003E-2</v>
      </c>
      <c r="C6" s="41">
        <v>16.3</v>
      </c>
      <c r="D6" s="41">
        <v>17.3</v>
      </c>
      <c r="E6" s="41">
        <v>15.8</v>
      </c>
      <c r="F6" s="41">
        <v>16</v>
      </c>
      <c r="G6" s="41">
        <v>14.2</v>
      </c>
      <c r="H6" s="41">
        <v>14.9</v>
      </c>
      <c r="I6" s="41">
        <v>15.2</v>
      </c>
      <c r="J6" s="42">
        <v>15.3</v>
      </c>
    </row>
    <row r="7" spans="1:10" s="39" customFormat="1" ht="23.25" customHeight="1" x14ac:dyDescent="0.25">
      <c r="A7" s="37" t="s">
        <v>277</v>
      </c>
      <c r="B7" s="38">
        <v>-7.6999999999999999E-2</v>
      </c>
      <c r="C7" s="40">
        <v>4800</v>
      </c>
      <c r="D7" s="40">
        <v>5200</v>
      </c>
      <c r="E7" s="40">
        <v>5200</v>
      </c>
      <c r="F7" s="40">
        <v>5600</v>
      </c>
      <c r="G7" s="40">
        <v>4900</v>
      </c>
      <c r="H7" s="40">
        <v>5500</v>
      </c>
      <c r="I7" s="40">
        <v>6100</v>
      </c>
      <c r="J7" s="43">
        <v>6000</v>
      </c>
    </row>
    <row r="8" spans="1:10" ht="15.75" x14ac:dyDescent="0.25">
      <c r="A8" s="2" t="s">
        <v>231</v>
      </c>
      <c r="B8" s="4">
        <v>-0.10199999999999999</v>
      </c>
      <c r="C8" s="24">
        <v>5300</v>
      </c>
      <c r="D8" s="24">
        <v>5900</v>
      </c>
      <c r="E8" s="24">
        <v>6100</v>
      </c>
      <c r="F8" s="24">
        <v>6200</v>
      </c>
      <c r="G8" s="24">
        <v>6900</v>
      </c>
      <c r="H8" s="24">
        <v>6800</v>
      </c>
      <c r="I8" s="24">
        <v>7200</v>
      </c>
      <c r="J8" s="35">
        <v>7300</v>
      </c>
    </row>
    <row r="9" spans="1:10" ht="15.75" x14ac:dyDescent="0.25">
      <c r="A9" s="2" t="s">
        <v>278</v>
      </c>
      <c r="B9" s="4">
        <v>-8.6999999999999994E-2</v>
      </c>
      <c r="C9" s="24">
        <v>2100</v>
      </c>
      <c r="D9" s="24">
        <v>2300</v>
      </c>
      <c r="E9" s="24">
        <v>2400</v>
      </c>
      <c r="F9" s="24">
        <v>2400</v>
      </c>
      <c r="G9" s="24">
        <v>1900</v>
      </c>
      <c r="H9" s="24">
        <v>2400</v>
      </c>
      <c r="I9" s="24">
        <v>2700</v>
      </c>
      <c r="J9" s="35">
        <v>2500</v>
      </c>
    </row>
    <row r="10" spans="1:10" s="39" customFormat="1" ht="27.75" customHeight="1" x14ac:dyDescent="0.25">
      <c r="A10" s="37" t="s">
        <v>279</v>
      </c>
      <c r="B10" s="38">
        <v>-0.17799999999999999</v>
      </c>
      <c r="C10" s="40">
        <v>30621000</v>
      </c>
      <c r="D10" s="40">
        <v>37232000</v>
      </c>
      <c r="E10" s="40">
        <v>36773000</v>
      </c>
      <c r="F10" s="40">
        <v>34588000</v>
      </c>
      <c r="G10" s="40">
        <v>12418000</v>
      </c>
      <c r="H10" s="40">
        <v>26318000</v>
      </c>
      <c r="I10" s="40">
        <v>48242000</v>
      </c>
      <c r="J10" s="43">
        <v>42965000</v>
      </c>
    </row>
    <row r="11" spans="1:10" ht="15.75" x14ac:dyDescent="0.25">
      <c r="A11" s="2" t="s">
        <v>231</v>
      </c>
      <c r="B11" s="4">
        <v>-0.19400000000000001</v>
      </c>
      <c r="C11" s="24">
        <v>27355000</v>
      </c>
      <c r="D11" s="24">
        <v>33925000</v>
      </c>
      <c r="E11" s="24">
        <v>32861000</v>
      </c>
      <c r="F11" s="24">
        <v>32292000</v>
      </c>
      <c r="G11" s="24">
        <v>10490000</v>
      </c>
      <c r="H11" s="24">
        <v>23030000</v>
      </c>
      <c r="I11" s="24">
        <v>43177000</v>
      </c>
      <c r="J11" s="35">
        <v>38084000</v>
      </c>
    </row>
    <row r="12" spans="1:10" ht="15.75" x14ac:dyDescent="0.25">
      <c r="A12" s="2" t="s">
        <v>278</v>
      </c>
      <c r="B12" s="4">
        <v>-1.2E-2</v>
      </c>
      <c r="C12" s="24">
        <v>3266000</v>
      </c>
      <c r="D12" s="24">
        <v>3307000</v>
      </c>
      <c r="E12" s="24">
        <v>3912000</v>
      </c>
      <c r="F12" s="24">
        <v>2296000</v>
      </c>
      <c r="G12" s="24">
        <v>1928000</v>
      </c>
      <c r="H12" s="24">
        <v>3288000</v>
      </c>
      <c r="I12" s="24">
        <v>5065000</v>
      </c>
      <c r="J12" s="35">
        <v>4881000</v>
      </c>
    </row>
    <row r="13" spans="1:10" s="39" customFormat="1" ht="27.75" customHeight="1" x14ac:dyDescent="0.25">
      <c r="A13" s="37" t="s">
        <v>280</v>
      </c>
      <c r="B13" s="38">
        <v>-1</v>
      </c>
      <c r="C13" s="41">
        <v>0</v>
      </c>
      <c r="D13" s="40">
        <v>9000</v>
      </c>
      <c r="E13" s="40">
        <v>1000</v>
      </c>
      <c r="F13" s="40">
        <v>13000</v>
      </c>
      <c r="G13" s="40">
        <v>1000</v>
      </c>
      <c r="H13" s="40">
        <v>8000</v>
      </c>
      <c r="I13" s="40">
        <v>5000</v>
      </c>
      <c r="J13" s="43">
        <v>13000</v>
      </c>
    </row>
    <row r="14" spans="1:10" ht="15.75" x14ac:dyDescent="0.25">
      <c r="A14" s="2" t="s">
        <v>231</v>
      </c>
      <c r="B14" s="4">
        <v>-1</v>
      </c>
      <c r="C14" s="5">
        <v>0</v>
      </c>
      <c r="D14" s="24">
        <v>3000</v>
      </c>
      <c r="E14" s="5">
        <v>0</v>
      </c>
      <c r="F14" s="5">
        <v>0</v>
      </c>
      <c r="G14" s="24">
        <v>1000</v>
      </c>
      <c r="H14" s="5">
        <v>0</v>
      </c>
      <c r="I14" s="24">
        <v>2000</v>
      </c>
      <c r="J14" s="35">
        <v>3000</v>
      </c>
    </row>
    <row r="15" spans="1:10" ht="15.75" x14ac:dyDescent="0.25">
      <c r="A15" s="2" t="s">
        <v>278</v>
      </c>
      <c r="B15" s="4">
        <v>-1</v>
      </c>
      <c r="C15" s="5">
        <v>0</v>
      </c>
      <c r="D15" s="24">
        <v>7000</v>
      </c>
      <c r="E15" s="24">
        <v>1000</v>
      </c>
      <c r="F15" s="24">
        <v>13000</v>
      </c>
      <c r="G15" s="5">
        <v>0</v>
      </c>
      <c r="H15" s="24">
        <v>8000</v>
      </c>
      <c r="I15" s="24">
        <v>3000</v>
      </c>
      <c r="J15" s="35">
        <v>10000</v>
      </c>
    </row>
    <row r="16" spans="1:10" s="39" customFormat="1" ht="21.75" customHeight="1" x14ac:dyDescent="0.25">
      <c r="A16" s="37" t="s">
        <v>281</v>
      </c>
      <c r="B16" s="38">
        <v>-0.14699999999999999</v>
      </c>
      <c r="C16" s="40">
        <v>20888000</v>
      </c>
      <c r="D16" s="40">
        <v>24498000</v>
      </c>
      <c r="E16" s="40">
        <v>21617000</v>
      </c>
      <c r="F16" s="40">
        <v>19686000</v>
      </c>
      <c r="G16" s="40">
        <v>7016000</v>
      </c>
      <c r="H16" s="40">
        <v>13489000</v>
      </c>
      <c r="I16" s="40">
        <v>24153000</v>
      </c>
      <c r="J16" s="43">
        <v>22312000</v>
      </c>
    </row>
    <row r="17" spans="1:10" ht="15.75" x14ac:dyDescent="0.25">
      <c r="A17" s="2" t="s">
        <v>231</v>
      </c>
      <c r="B17" s="4">
        <v>-0.14699999999999999</v>
      </c>
      <c r="C17" s="24">
        <v>20888000</v>
      </c>
      <c r="D17" s="24">
        <v>24498000</v>
      </c>
      <c r="E17" s="24">
        <v>21617000</v>
      </c>
      <c r="F17" s="24">
        <v>19686000</v>
      </c>
      <c r="G17" s="24">
        <v>7016000</v>
      </c>
      <c r="H17" s="24">
        <v>13489000</v>
      </c>
      <c r="I17" s="24">
        <v>24153000</v>
      </c>
      <c r="J17" s="35">
        <v>22312000</v>
      </c>
    </row>
    <row r="18" spans="1:10" ht="15.75" x14ac:dyDescent="0.25">
      <c r="A18" s="2" t="s">
        <v>278</v>
      </c>
      <c r="B18" s="4" t="s">
        <v>197</v>
      </c>
      <c r="C18" s="5">
        <v>0</v>
      </c>
      <c r="D18" s="5">
        <v>0</v>
      </c>
      <c r="E18" s="5">
        <v>0</v>
      </c>
      <c r="F18" s="5">
        <v>0</v>
      </c>
      <c r="G18" s="5">
        <v>0</v>
      </c>
      <c r="H18" s="5">
        <v>0</v>
      </c>
      <c r="I18" s="5">
        <v>0</v>
      </c>
      <c r="J18" s="34">
        <v>0</v>
      </c>
    </row>
    <row r="19" spans="1:10" s="39" customFormat="1" ht="26.25" customHeight="1" x14ac:dyDescent="0.25">
      <c r="A19" s="37" t="s">
        <v>282</v>
      </c>
      <c r="B19" s="38">
        <v>-0.16600000000000001</v>
      </c>
      <c r="C19" s="40">
        <v>51509000</v>
      </c>
      <c r="D19" s="40">
        <v>61739000</v>
      </c>
      <c r="E19" s="40">
        <v>58391000</v>
      </c>
      <c r="F19" s="40">
        <v>54287000</v>
      </c>
      <c r="G19" s="40">
        <v>19435000</v>
      </c>
      <c r="H19" s="40">
        <v>39815000</v>
      </c>
      <c r="I19" s="40">
        <v>72400000</v>
      </c>
      <c r="J19" s="43">
        <v>65290000</v>
      </c>
    </row>
    <row r="20" spans="1:10" ht="15.75" x14ac:dyDescent="0.25">
      <c r="A20" s="2" t="s">
        <v>231</v>
      </c>
      <c r="B20" s="4">
        <v>-0.64200000000000002</v>
      </c>
      <c r="C20" s="24">
        <v>20893300</v>
      </c>
      <c r="D20" s="24">
        <v>58426000</v>
      </c>
      <c r="E20" s="24">
        <v>54478000</v>
      </c>
      <c r="F20" s="24">
        <v>51978000</v>
      </c>
      <c r="G20" s="24">
        <v>17507000</v>
      </c>
      <c r="H20" s="24">
        <v>36519000</v>
      </c>
      <c r="I20" s="24">
        <v>67332000</v>
      </c>
      <c r="J20" s="35">
        <v>60399000</v>
      </c>
    </row>
    <row r="21" spans="1:10" ht="15.75" x14ac:dyDescent="0.25">
      <c r="A21" s="2" t="s">
        <v>278</v>
      </c>
      <c r="B21" s="4">
        <v>-1.4E-2</v>
      </c>
      <c r="C21" s="24">
        <v>3266000</v>
      </c>
      <c r="D21" s="24">
        <v>3314000</v>
      </c>
      <c r="E21" s="24">
        <v>3913000</v>
      </c>
      <c r="F21" s="24">
        <v>2309000</v>
      </c>
      <c r="G21" s="24">
        <v>1928000</v>
      </c>
      <c r="H21" s="24">
        <v>3296000</v>
      </c>
      <c r="I21" s="24">
        <v>5068000</v>
      </c>
      <c r="J21" s="35">
        <v>4891000</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9"/>
  <sheetViews>
    <sheetView showGridLines="0" workbookViewId="0">
      <pane ySplit="5" topLeftCell="A6" activePane="bottomLeft" state="frozen"/>
      <selection pane="bottomLeft"/>
    </sheetView>
  </sheetViews>
  <sheetFormatPr defaultColWidth="11.42578125" defaultRowHeight="15" x14ac:dyDescent="0.25"/>
  <cols>
    <col min="1" max="1" width="56.5703125" customWidth="1"/>
    <col min="2" max="8" width="19.140625" style="25" customWidth="1"/>
  </cols>
  <sheetData>
    <row r="1" spans="1:8" ht="20.25" x14ac:dyDescent="0.3">
      <c r="A1" s="1" t="s">
        <v>283</v>
      </c>
    </row>
    <row r="2" spans="1:8" ht="15.75" x14ac:dyDescent="0.25">
      <c r="A2" s="31" t="s">
        <v>170</v>
      </c>
      <c r="B2" s="60"/>
      <c r="C2" s="60"/>
      <c r="D2" s="60"/>
      <c r="E2" s="60"/>
      <c r="F2" s="60"/>
      <c r="G2" s="60"/>
      <c r="H2" s="60"/>
    </row>
    <row r="3" spans="1:8" ht="15.75" x14ac:dyDescent="0.25">
      <c r="A3" s="31" t="s">
        <v>192</v>
      </c>
      <c r="B3" s="60"/>
      <c r="C3" s="60"/>
      <c r="D3" s="60"/>
      <c r="E3" s="60"/>
      <c r="F3" s="60"/>
      <c r="G3" s="60"/>
      <c r="H3" s="60"/>
    </row>
    <row r="4" spans="1:8" ht="15.75" x14ac:dyDescent="0.25">
      <c r="A4" s="2" t="s">
        <v>172</v>
      </c>
      <c r="B4" s="5"/>
      <c r="C4" s="5"/>
      <c r="D4" s="5"/>
      <c r="E4" s="5"/>
      <c r="F4" s="5"/>
      <c r="G4" s="5"/>
      <c r="H4" s="5"/>
    </row>
    <row r="5" spans="1:8" ht="78.75" x14ac:dyDescent="0.25">
      <c r="A5" s="3" t="s">
        <v>284</v>
      </c>
      <c r="B5" s="33" t="s">
        <v>285</v>
      </c>
      <c r="C5" s="33" t="s">
        <v>286</v>
      </c>
      <c r="D5" s="33" t="s">
        <v>287</v>
      </c>
      <c r="E5" s="33" t="s">
        <v>288</v>
      </c>
      <c r="F5" s="33" t="s">
        <v>289</v>
      </c>
      <c r="G5" s="33" t="s">
        <v>290</v>
      </c>
      <c r="H5" s="33" t="s">
        <v>291</v>
      </c>
    </row>
    <row r="6" spans="1:8" s="39" customFormat="1" ht="24.75" customHeight="1" x14ac:dyDescent="0.25">
      <c r="A6" s="37" t="s">
        <v>292</v>
      </c>
      <c r="B6" s="40">
        <v>6629</v>
      </c>
      <c r="C6" s="40">
        <v>1525</v>
      </c>
      <c r="D6" s="40">
        <v>1499</v>
      </c>
      <c r="E6" s="41">
        <v>19</v>
      </c>
      <c r="F6" s="41">
        <v>21</v>
      </c>
      <c r="G6" s="59">
        <v>0.13</v>
      </c>
      <c r="H6" s="41">
        <v>391</v>
      </c>
    </row>
    <row r="7" spans="1:8" ht="18.75" customHeight="1" x14ac:dyDescent="0.25">
      <c r="A7" s="2" t="s">
        <v>293</v>
      </c>
      <c r="B7" s="24">
        <v>2777</v>
      </c>
      <c r="C7" s="5">
        <v>740</v>
      </c>
      <c r="D7" s="5">
        <v>895</v>
      </c>
      <c r="E7" s="5">
        <v>16</v>
      </c>
      <c r="F7" s="5">
        <v>16</v>
      </c>
      <c r="G7" s="44">
        <v>-0.01</v>
      </c>
      <c r="H7" s="5">
        <v>296</v>
      </c>
    </row>
    <row r="8" spans="1:8" ht="15.75" x14ac:dyDescent="0.25">
      <c r="A8" s="2" t="s">
        <v>299</v>
      </c>
      <c r="B8" s="24">
        <v>1806</v>
      </c>
      <c r="C8" s="5">
        <v>219</v>
      </c>
      <c r="D8" s="5">
        <v>163</v>
      </c>
      <c r="E8" s="5">
        <v>20</v>
      </c>
      <c r="F8" s="5">
        <v>24</v>
      </c>
      <c r="G8" s="44">
        <v>0.19</v>
      </c>
      <c r="H8" s="5">
        <v>40</v>
      </c>
    </row>
    <row r="9" spans="1:8" ht="15.75" x14ac:dyDescent="0.25">
      <c r="A9" s="2" t="s">
        <v>294</v>
      </c>
      <c r="B9" s="5">
        <v>839</v>
      </c>
      <c r="C9" s="5">
        <v>221</v>
      </c>
      <c r="D9" s="5">
        <v>122</v>
      </c>
      <c r="E9" s="5">
        <v>21</v>
      </c>
      <c r="F9" s="5">
        <v>24</v>
      </c>
      <c r="G9" s="44">
        <v>0.14000000000000001</v>
      </c>
      <c r="H9" s="5">
        <v>10</v>
      </c>
    </row>
    <row r="10" spans="1:8" ht="15.75" x14ac:dyDescent="0.25">
      <c r="A10" s="2" t="s">
        <v>300</v>
      </c>
      <c r="B10" s="5">
        <v>354</v>
      </c>
      <c r="C10" s="5">
        <v>211</v>
      </c>
      <c r="D10" s="5">
        <v>226</v>
      </c>
      <c r="E10" s="5">
        <v>23</v>
      </c>
      <c r="F10" s="5">
        <v>35</v>
      </c>
      <c r="G10" s="44">
        <v>0.53</v>
      </c>
      <c r="H10" s="5">
        <v>6</v>
      </c>
    </row>
    <row r="11" spans="1:8" ht="15.75" x14ac:dyDescent="0.25">
      <c r="A11" s="2" t="s">
        <v>301</v>
      </c>
      <c r="B11" s="5">
        <v>202</v>
      </c>
      <c r="C11" s="5">
        <v>48</v>
      </c>
      <c r="D11" s="5">
        <v>41</v>
      </c>
      <c r="E11" s="5">
        <v>18</v>
      </c>
      <c r="F11" s="5">
        <v>19</v>
      </c>
      <c r="G11" s="44">
        <v>0.04</v>
      </c>
      <c r="H11" s="5">
        <v>6</v>
      </c>
    </row>
    <row r="12" spans="1:8" ht="15.75" x14ac:dyDescent="0.25">
      <c r="A12" s="2" t="s">
        <v>302</v>
      </c>
      <c r="B12" s="5">
        <v>165</v>
      </c>
      <c r="C12" s="5">
        <v>27</v>
      </c>
      <c r="D12" s="5">
        <v>17</v>
      </c>
      <c r="E12" s="5">
        <v>18</v>
      </c>
      <c r="F12" s="5">
        <v>27</v>
      </c>
      <c r="G12" s="44">
        <v>0.49</v>
      </c>
      <c r="H12" s="5">
        <v>9</v>
      </c>
    </row>
    <row r="13" spans="1:8" ht="15.75" x14ac:dyDescent="0.25">
      <c r="A13" s="2" t="s">
        <v>296</v>
      </c>
      <c r="B13" s="5">
        <v>109</v>
      </c>
      <c r="C13" s="5">
        <v>25</v>
      </c>
      <c r="D13" s="5">
        <v>11</v>
      </c>
      <c r="E13" s="5">
        <v>18</v>
      </c>
      <c r="F13" s="5">
        <v>20</v>
      </c>
      <c r="G13" s="44">
        <v>0.14000000000000001</v>
      </c>
      <c r="H13" s="5">
        <v>5</v>
      </c>
    </row>
    <row r="14" spans="1:8" ht="15.75" x14ac:dyDescent="0.25">
      <c r="A14" s="2" t="s">
        <v>303</v>
      </c>
      <c r="B14" s="5">
        <v>98</v>
      </c>
      <c r="C14" s="5">
        <v>14</v>
      </c>
      <c r="D14" s="5">
        <v>10</v>
      </c>
      <c r="E14" s="5">
        <v>18</v>
      </c>
      <c r="F14" s="5">
        <v>26</v>
      </c>
      <c r="G14" s="44">
        <v>0.42</v>
      </c>
      <c r="H14" s="5">
        <v>3</v>
      </c>
    </row>
    <row r="15" spans="1:8" ht="16.5" customHeight="1" x14ac:dyDescent="0.25">
      <c r="A15" s="2" t="s">
        <v>297</v>
      </c>
      <c r="B15" s="5">
        <v>90</v>
      </c>
      <c r="C15" s="5">
        <v>7</v>
      </c>
      <c r="D15" s="5">
        <v>9</v>
      </c>
      <c r="E15" s="5">
        <v>26</v>
      </c>
      <c r="F15" s="5">
        <v>24</v>
      </c>
      <c r="G15" s="44">
        <v>-0.1</v>
      </c>
      <c r="H15" s="5">
        <v>5</v>
      </c>
    </row>
    <row r="16" spans="1:8" ht="16.5" customHeight="1" x14ac:dyDescent="0.25">
      <c r="A16" s="2" t="s">
        <v>295</v>
      </c>
      <c r="B16" s="5">
        <v>75</v>
      </c>
      <c r="C16" s="5">
        <v>2</v>
      </c>
      <c r="D16" s="5">
        <v>0</v>
      </c>
      <c r="E16" s="5">
        <v>17</v>
      </c>
      <c r="F16" s="5">
        <v>24</v>
      </c>
      <c r="G16" s="44">
        <v>0.41</v>
      </c>
      <c r="H16" s="5">
        <v>0</v>
      </c>
    </row>
    <row r="17" spans="1:8" ht="16.5" customHeight="1" x14ac:dyDescent="0.25">
      <c r="A17" s="2" t="s">
        <v>304</v>
      </c>
      <c r="B17" s="5">
        <v>59</v>
      </c>
      <c r="C17" s="5">
        <v>3</v>
      </c>
      <c r="D17" s="5">
        <v>2</v>
      </c>
      <c r="E17" s="5">
        <v>18</v>
      </c>
      <c r="F17" s="5">
        <v>33</v>
      </c>
      <c r="G17" s="44">
        <v>0.87</v>
      </c>
      <c r="H17" s="5">
        <v>7</v>
      </c>
    </row>
    <row r="18" spans="1:8" ht="15.75" x14ac:dyDescent="0.25">
      <c r="A18" s="2" t="s">
        <v>305</v>
      </c>
      <c r="B18" s="5">
        <v>55</v>
      </c>
      <c r="C18" s="5">
        <v>8</v>
      </c>
      <c r="D18" s="5">
        <v>3</v>
      </c>
      <c r="E18" s="5">
        <v>27</v>
      </c>
      <c r="F18" s="5">
        <v>35</v>
      </c>
      <c r="G18" s="44">
        <v>0.31</v>
      </c>
      <c r="H18" s="5">
        <v>4</v>
      </c>
    </row>
    <row r="19" spans="1:8" s="39" customFormat="1" ht="26.25" customHeight="1" x14ac:dyDescent="0.25">
      <c r="A19" s="37" t="s">
        <v>298</v>
      </c>
      <c r="B19" s="41">
        <v>1</v>
      </c>
      <c r="C19" s="41">
        <v>0</v>
      </c>
      <c r="D19" s="41" t="s">
        <v>197</v>
      </c>
      <c r="E19" s="41" t="s">
        <v>197</v>
      </c>
      <c r="F19" s="41">
        <v>0</v>
      </c>
      <c r="G19" s="41" t="s">
        <v>197</v>
      </c>
      <c r="H19" s="38" t="s">
        <v>197</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4"/>
  <sheetViews>
    <sheetView showGridLines="0" workbookViewId="0">
      <pane ySplit="5" topLeftCell="A6" activePane="bottomLeft" state="frozen"/>
      <selection pane="bottomLeft"/>
    </sheetView>
  </sheetViews>
  <sheetFormatPr defaultColWidth="11.42578125" defaultRowHeight="15" x14ac:dyDescent="0.25"/>
  <cols>
    <col min="1" max="1" width="69.28515625" customWidth="1"/>
    <col min="2" max="2" width="16.140625" style="46" customWidth="1"/>
    <col min="3" max="12" width="12.7109375" style="46" customWidth="1"/>
  </cols>
  <sheetData>
    <row r="1" spans="1:12" ht="20.25" x14ac:dyDescent="0.3">
      <c r="A1" s="1" t="s">
        <v>306</v>
      </c>
    </row>
    <row r="2" spans="1:12" ht="15.75" x14ac:dyDescent="0.25">
      <c r="A2" s="31" t="s">
        <v>170</v>
      </c>
      <c r="B2" s="47"/>
      <c r="C2" s="47"/>
      <c r="D2" s="47"/>
      <c r="E2" s="47"/>
      <c r="F2" s="47"/>
      <c r="G2" s="47"/>
      <c r="H2" s="47"/>
      <c r="I2" s="47"/>
      <c r="J2" s="47"/>
      <c r="K2" s="47"/>
    </row>
    <row r="3" spans="1:12" ht="15.75" x14ac:dyDescent="0.25">
      <c r="A3" s="31" t="s">
        <v>192</v>
      </c>
      <c r="B3" s="47"/>
      <c r="C3" s="47"/>
      <c r="D3" s="47"/>
      <c r="E3" s="47"/>
      <c r="F3" s="47"/>
      <c r="G3" s="47"/>
      <c r="H3" s="47"/>
      <c r="I3" s="47"/>
      <c r="J3" s="47"/>
      <c r="K3" s="47"/>
    </row>
    <row r="4" spans="1:12" ht="15.75" x14ac:dyDescent="0.25">
      <c r="A4" s="2" t="s">
        <v>172</v>
      </c>
      <c r="B4" s="47"/>
      <c r="C4" s="47"/>
      <c r="D4" s="47"/>
      <c r="E4" s="47"/>
      <c r="F4" s="47"/>
      <c r="G4" s="47"/>
      <c r="H4" s="47"/>
      <c r="I4" s="47"/>
      <c r="J4" s="47"/>
      <c r="K4" s="47"/>
    </row>
    <row r="5" spans="1:12" ht="31.5" x14ac:dyDescent="0.25">
      <c r="A5" s="3" t="s">
        <v>223</v>
      </c>
      <c r="B5" s="51" t="s">
        <v>174</v>
      </c>
      <c r="C5" s="48" t="s">
        <v>190</v>
      </c>
      <c r="D5" s="48" t="s">
        <v>175</v>
      </c>
      <c r="E5" s="48" t="s">
        <v>176</v>
      </c>
      <c r="F5" s="48" t="s">
        <v>177</v>
      </c>
      <c r="G5" s="48" t="s">
        <v>178</v>
      </c>
      <c r="H5" s="48" t="s">
        <v>179</v>
      </c>
      <c r="I5" s="48" t="s">
        <v>180</v>
      </c>
      <c r="J5" s="48" t="s">
        <v>181</v>
      </c>
      <c r="K5" s="48" t="s">
        <v>182</v>
      </c>
      <c r="L5" s="48" t="s">
        <v>183</v>
      </c>
    </row>
    <row r="6" spans="1:12" s="39" customFormat="1" ht="26.25" customHeight="1" x14ac:dyDescent="0.25">
      <c r="A6" s="37" t="s">
        <v>224</v>
      </c>
      <c r="B6" s="52">
        <v>0.111</v>
      </c>
      <c r="C6" s="53">
        <v>18570</v>
      </c>
      <c r="D6" s="53">
        <v>16721</v>
      </c>
      <c r="E6" s="53">
        <v>15292</v>
      </c>
      <c r="F6" s="53">
        <v>14131</v>
      </c>
      <c r="G6" s="53">
        <v>12913</v>
      </c>
      <c r="H6" s="53">
        <v>12171</v>
      </c>
      <c r="I6" s="53">
        <v>12439</v>
      </c>
      <c r="J6" s="53">
        <v>12924</v>
      </c>
      <c r="K6" s="53">
        <v>13801</v>
      </c>
      <c r="L6" s="54">
        <v>14652</v>
      </c>
    </row>
    <row r="7" spans="1:12" ht="15.75" x14ac:dyDescent="0.25">
      <c r="A7" s="2" t="s">
        <v>307</v>
      </c>
      <c r="B7" s="49" t="s">
        <v>197</v>
      </c>
      <c r="C7" s="47">
        <v>-2</v>
      </c>
      <c r="D7" s="47">
        <v>-1</v>
      </c>
      <c r="E7" s="47">
        <v>-1</v>
      </c>
      <c r="F7" s="47">
        <v>0</v>
      </c>
      <c r="G7" s="47">
        <v>0</v>
      </c>
      <c r="H7" s="47">
        <v>0</v>
      </c>
      <c r="I7" s="47">
        <v>0</v>
      </c>
      <c r="J7" s="47">
        <v>0</v>
      </c>
      <c r="K7" s="47">
        <v>0</v>
      </c>
      <c r="L7" s="55">
        <v>-19</v>
      </c>
    </row>
    <row r="8" spans="1:12" ht="21" customHeight="1" x14ac:dyDescent="0.25">
      <c r="A8" s="2" t="s">
        <v>308</v>
      </c>
      <c r="B8" s="49">
        <v>3.0000000000000001E-3</v>
      </c>
      <c r="C8" s="50">
        <v>5292</v>
      </c>
      <c r="D8" s="50">
        <v>5278</v>
      </c>
      <c r="E8" s="50">
        <v>4947</v>
      </c>
      <c r="F8" s="50">
        <v>4489</v>
      </c>
      <c r="G8" s="50">
        <v>3677</v>
      </c>
      <c r="H8" s="50">
        <v>3130</v>
      </c>
      <c r="I8" s="50">
        <v>2544</v>
      </c>
      <c r="J8" s="50">
        <v>2318</v>
      </c>
      <c r="K8" s="50">
        <v>2233</v>
      </c>
      <c r="L8" s="56">
        <v>2043</v>
      </c>
    </row>
    <row r="9" spans="1:12" ht="15.75" x14ac:dyDescent="0.25">
      <c r="A9" s="2" t="s">
        <v>309</v>
      </c>
      <c r="B9" s="49">
        <v>-0.17199999999999999</v>
      </c>
      <c r="C9" s="47">
        <v>280</v>
      </c>
      <c r="D9" s="47">
        <v>338</v>
      </c>
      <c r="E9" s="47">
        <v>339</v>
      </c>
      <c r="F9" s="47">
        <v>363</v>
      </c>
      <c r="G9" s="47">
        <v>311</v>
      </c>
      <c r="H9" s="47">
        <v>356</v>
      </c>
      <c r="I9" s="47">
        <v>348</v>
      </c>
      <c r="J9" s="47">
        <v>377</v>
      </c>
      <c r="K9" s="47">
        <v>408</v>
      </c>
      <c r="L9" s="55">
        <v>400</v>
      </c>
    </row>
    <row r="10" spans="1:12" ht="15.75" x14ac:dyDescent="0.25">
      <c r="A10" s="2" t="s">
        <v>310</v>
      </c>
      <c r="B10" s="49">
        <v>-7.2999999999999995E-2</v>
      </c>
      <c r="C10" s="47">
        <v>38</v>
      </c>
      <c r="D10" s="47">
        <v>41</v>
      </c>
      <c r="E10" s="47">
        <v>40</v>
      </c>
      <c r="F10" s="47">
        <v>56</v>
      </c>
      <c r="G10" s="47">
        <v>31</v>
      </c>
      <c r="H10" s="47">
        <v>49</v>
      </c>
      <c r="I10" s="47">
        <v>50</v>
      </c>
      <c r="J10" s="47">
        <v>55</v>
      </c>
      <c r="K10" s="47">
        <v>74</v>
      </c>
      <c r="L10" s="55">
        <v>87</v>
      </c>
    </row>
    <row r="11" spans="1:12" ht="24" customHeight="1" x14ac:dyDescent="0.25">
      <c r="A11" s="2" t="s">
        <v>311</v>
      </c>
      <c r="B11" s="49">
        <v>0.17499999999999999</v>
      </c>
      <c r="C11" s="50">
        <v>2145</v>
      </c>
      <c r="D11" s="50">
        <v>1826</v>
      </c>
      <c r="E11" s="50">
        <v>1918</v>
      </c>
      <c r="F11" s="50">
        <v>1740</v>
      </c>
      <c r="G11" s="50">
        <v>1812</v>
      </c>
      <c r="H11" s="50">
        <v>1622</v>
      </c>
      <c r="I11" s="50">
        <v>1687</v>
      </c>
      <c r="J11" s="50">
        <v>1681</v>
      </c>
      <c r="K11" s="50">
        <v>1603</v>
      </c>
      <c r="L11" s="56">
        <v>1285</v>
      </c>
    </row>
    <row r="12" spans="1:12" ht="15.75" x14ac:dyDescent="0.25">
      <c r="A12" s="2" t="s">
        <v>312</v>
      </c>
      <c r="B12" s="49">
        <v>0.129</v>
      </c>
      <c r="C12" s="50">
        <v>1809</v>
      </c>
      <c r="D12" s="50">
        <v>1602</v>
      </c>
      <c r="E12" s="50">
        <v>1599</v>
      </c>
      <c r="F12" s="50">
        <v>1588</v>
      </c>
      <c r="G12" s="47">
        <v>647</v>
      </c>
      <c r="H12" s="47">
        <v>766</v>
      </c>
      <c r="I12" s="50">
        <v>1125</v>
      </c>
      <c r="J12" s="50">
        <v>1122</v>
      </c>
      <c r="K12" s="50">
        <v>1507</v>
      </c>
      <c r="L12" s="56">
        <v>1590</v>
      </c>
    </row>
    <row r="13" spans="1:12" ht="30.75" x14ac:dyDescent="0.25">
      <c r="A13" s="2" t="s">
        <v>637</v>
      </c>
      <c r="B13" s="49" t="s">
        <v>197</v>
      </c>
      <c r="C13" s="129">
        <f>C11/C6</f>
        <v>0.11550888529886914</v>
      </c>
      <c r="D13" s="129">
        <f t="shared" ref="D13:L13" si="0">D11/D6</f>
        <v>0.10920399497637701</v>
      </c>
      <c r="E13" s="129">
        <f t="shared" si="0"/>
        <v>0.12542505885430291</v>
      </c>
      <c r="F13" s="129">
        <f t="shared" si="0"/>
        <v>0.12313353619701366</v>
      </c>
      <c r="G13" s="129">
        <f t="shared" si="0"/>
        <v>0.14032370479361883</v>
      </c>
      <c r="H13" s="129">
        <f t="shared" si="0"/>
        <v>0.13326760331936571</v>
      </c>
      <c r="I13" s="129">
        <f t="shared" si="0"/>
        <v>0.13562183455261678</v>
      </c>
      <c r="J13" s="129">
        <f t="shared" si="0"/>
        <v>0.13006809037449707</v>
      </c>
      <c r="K13" s="129">
        <f t="shared" si="0"/>
        <v>0.11615100355046735</v>
      </c>
      <c r="L13" s="129">
        <f t="shared" si="0"/>
        <v>8.77013377013377E-2</v>
      </c>
    </row>
    <row r="14" spans="1:12" ht="30.75" x14ac:dyDescent="0.25">
      <c r="A14" s="2" t="s">
        <v>638</v>
      </c>
      <c r="B14" s="49" t="s">
        <v>197</v>
      </c>
      <c r="C14" s="129">
        <f>C12/C6</f>
        <v>9.7415185783521804E-2</v>
      </c>
      <c r="D14" s="129">
        <f t="shared" ref="D14:L14" si="1">D12/D6</f>
        <v>9.580766700556187E-2</v>
      </c>
      <c r="E14" s="129">
        <f t="shared" si="1"/>
        <v>0.10456447815851426</v>
      </c>
      <c r="F14" s="129">
        <f t="shared" si="1"/>
        <v>0.11237704337980327</v>
      </c>
      <c r="G14" s="129">
        <f t="shared" si="1"/>
        <v>5.0104545806551534E-2</v>
      </c>
      <c r="H14" s="129">
        <f t="shared" si="1"/>
        <v>6.2936488374003785E-2</v>
      </c>
      <c r="I14" s="129">
        <f t="shared" si="1"/>
        <v>9.0441353806576086E-2</v>
      </c>
      <c r="J14" s="129">
        <f t="shared" si="1"/>
        <v>8.6815227483751159E-2</v>
      </c>
      <c r="K14" s="129">
        <f t="shared" si="1"/>
        <v>0.10919498587058908</v>
      </c>
      <c r="L14" s="129">
        <f t="shared" si="1"/>
        <v>0.10851760851760851</v>
      </c>
    </row>
    <row r="15" spans="1:12" s="39" customFormat="1" ht="15.75" x14ac:dyDescent="0.25">
      <c r="A15" s="37" t="s">
        <v>237</v>
      </c>
      <c r="B15" s="52">
        <v>7.1999999999999995E-2</v>
      </c>
      <c r="C15" s="53">
        <v>19906</v>
      </c>
      <c r="D15" s="53">
        <v>18570</v>
      </c>
      <c r="E15" s="53">
        <v>16721</v>
      </c>
      <c r="F15" s="53">
        <v>15292</v>
      </c>
      <c r="G15" s="53">
        <v>14131</v>
      </c>
      <c r="H15" s="53">
        <v>12913</v>
      </c>
      <c r="I15" s="53">
        <v>12171</v>
      </c>
      <c r="J15" s="53">
        <v>12439</v>
      </c>
      <c r="K15" s="53">
        <v>12924</v>
      </c>
      <c r="L15" s="54">
        <v>13801</v>
      </c>
    </row>
    <row r="16" spans="1:12" s="39" customFormat="1" ht="15.75" x14ac:dyDescent="0.25">
      <c r="A16" s="37" t="s">
        <v>313</v>
      </c>
      <c r="B16" s="52">
        <v>0.01</v>
      </c>
      <c r="C16" s="57">
        <v>395</v>
      </c>
      <c r="D16" s="57">
        <v>391</v>
      </c>
      <c r="E16" s="57">
        <v>357</v>
      </c>
      <c r="F16" s="57">
        <v>337</v>
      </c>
      <c r="G16" s="57">
        <v>326</v>
      </c>
      <c r="H16" s="57">
        <v>297</v>
      </c>
      <c r="I16" s="57">
        <v>268</v>
      </c>
      <c r="J16" s="57">
        <v>235</v>
      </c>
      <c r="K16" s="57">
        <v>233</v>
      </c>
      <c r="L16" s="58">
        <v>250</v>
      </c>
    </row>
    <row r="17" spans="1:11" ht="15.75" x14ac:dyDescent="0.25">
      <c r="A17" s="2"/>
      <c r="B17" s="47"/>
      <c r="C17" s="47"/>
      <c r="D17" s="47"/>
      <c r="E17" s="47"/>
      <c r="F17" s="47"/>
      <c r="G17" s="47"/>
      <c r="H17" s="47"/>
      <c r="I17" s="47"/>
      <c r="J17" s="47"/>
      <c r="K17" s="47" t="s">
        <v>314</v>
      </c>
    </row>
    <row r="19" spans="1:11" x14ac:dyDescent="0.25">
      <c r="C19" s="128"/>
      <c r="D19" s="128"/>
    </row>
    <row r="20" spans="1:11" x14ac:dyDescent="0.25">
      <c r="C20" s="128"/>
      <c r="D20" s="128"/>
    </row>
    <row r="23" spans="1:11" x14ac:dyDescent="0.25">
      <c r="C23" s="128"/>
      <c r="D23" s="128"/>
    </row>
    <row r="24" spans="1:11" x14ac:dyDescent="0.25">
      <c r="C24" s="128"/>
      <c r="D24" s="128"/>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3"/>
  <sheetViews>
    <sheetView showGridLines="0" workbookViewId="0">
      <pane ySplit="5" topLeftCell="A6" activePane="bottomLeft" state="frozen"/>
      <selection pane="bottomLeft"/>
    </sheetView>
  </sheetViews>
  <sheetFormatPr defaultColWidth="11.42578125" defaultRowHeight="15" x14ac:dyDescent="0.25"/>
  <cols>
    <col min="1" max="1" width="81.42578125" customWidth="1"/>
    <col min="2" max="2" width="15.85546875" style="25" customWidth="1"/>
    <col min="3" max="10" width="15" style="25" customWidth="1"/>
  </cols>
  <sheetData>
    <row r="1" spans="1:10" ht="20.25" x14ac:dyDescent="0.3">
      <c r="A1" s="1" t="s">
        <v>315</v>
      </c>
    </row>
    <row r="2" spans="1:10" ht="15.75" x14ac:dyDescent="0.25">
      <c r="A2" s="31" t="s">
        <v>170</v>
      </c>
      <c r="B2" s="5"/>
      <c r="C2" s="5"/>
      <c r="D2" s="5"/>
      <c r="E2" s="5"/>
      <c r="F2" s="5"/>
      <c r="G2" s="5"/>
      <c r="H2" s="5"/>
      <c r="I2" s="5"/>
    </row>
    <row r="3" spans="1:10" ht="15.75" x14ac:dyDescent="0.25">
      <c r="A3" s="31" t="s">
        <v>192</v>
      </c>
      <c r="B3" s="5"/>
      <c r="C3" s="5"/>
      <c r="D3" s="5"/>
      <c r="E3" s="5"/>
      <c r="F3" s="5"/>
      <c r="G3" s="5"/>
      <c r="H3" s="5"/>
      <c r="I3" s="5"/>
    </row>
    <row r="4" spans="1:10" ht="15.75" x14ac:dyDescent="0.25">
      <c r="A4" s="2" t="s">
        <v>172</v>
      </c>
      <c r="B4" s="5"/>
      <c r="C4" s="5"/>
      <c r="D4" s="5"/>
      <c r="E4" s="5"/>
      <c r="F4" s="5"/>
      <c r="G4" s="5"/>
      <c r="H4" s="5"/>
      <c r="I4" s="5"/>
    </row>
    <row r="5" spans="1:10" ht="31.5" x14ac:dyDescent="0.25">
      <c r="A5" s="3" t="s">
        <v>316</v>
      </c>
      <c r="B5" s="33" t="s">
        <v>174</v>
      </c>
      <c r="C5" s="32" t="s">
        <v>190</v>
      </c>
      <c r="D5" s="32" t="s">
        <v>175</v>
      </c>
      <c r="E5" s="32" t="s">
        <v>176</v>
      </c>
      <c r="F5" s="32" t="s">
        <v>177</v>
      </c>
      <c r="G5" s="32" t="s">
        <v>178</v>
      </c>
      <c r="H5" s="32" t="s">
        <v>179</v>
      </c>
      <c r="I5" s="32" t="s">
        <v>180</v>
      </c>
      <c r="J5" s="32" t="s">
        <v>181</v>
      </c>
    </row>
    <row r="6" spans="1:10" s="39" customFormat="1" ht="25.5" customHeight="1" x14ac:dyDescent="0.25">
      <c r="A6" s="37" t="s">
        <v>317</v>
      </c>
      <c r="B6" s="38">
        <v>3.0000000000000001E-3</v>
      </c>
      <c r="C6" s="40">
        <v>5292</v>
      </c>
      <c r="D6" s="40">
        <v>5278</v>
      </c>
      <c r="E6" s="40">
        <v>4947</v>
      </c>
      <c r="F6" s="40">
        <v>4489</v>
      </c>
      <c r="G6" s="40">
        <v>3677</v>
      </c>
      <c r="H6" s="40">
        <v>3130</v>
      </c>
      <c r="I6" s="40">
        <v>2544</v>
      </c>
      <c r="J6" s="43">
        <v>2318</v>
      </c>
    </row>
    <row r="7" spans="1:10" ht="15.75" x14ac:dyDescent="0.25">
      <c r="A7" s="2" t="s">
        <v>318</v>
      </c>
      <c r="B7" s="4">
        <v>0.115</v>
      </c>
      <c r="C7" s="5">
        <v>991</v>
      </c>
      <c r="D7" s="5">
        <v>889</v>
      </c>
      <c r="E7" s="5">
        <v>769</v>
      </c>
      <c r="F7" s="24">
        <v>1094</v>
      </c>
      <c r="G7" s="5">
        <v>860</v>
      </c>
      <c r="H7" s="5">
        <v>361</v>
      </c>
      <c r="I7" s="5">
        <v>0</v>
      </c>
      <c r="J7" s="34">
        <v>0</v>
      </c>
    </row>
    <row r="8" spans="1:10" ht="15.75" x14ac:dyDescent="0.25">
      <c r="A8" s="2" t="s">
        <v>293</v>
      </c>
      <c r="B8" s="4">
        <v>-0.125</v>
      </c>
      <c r="C8" s="24">
        <v>1579</v>
      </c>
      <c r="D8" s="24">
        <v>1805</v>
      </c>
      <c r="E8" s="24">
        <v>2588</v>
      </c>
      <c r="F8" s="24">
        <v>2725</v>
      </c>
      <c r="G8" s="24">
        <v>2086</v>
      </c>
      <c r="H8" s="24">
        <v>1416</v>
      </c>
      <c r="I8" s="5">
        <v>894</v>
      </c>
      <c r="J8" s="34">
        <v>708</v>
      </c>
    </row>
    <row r="9" spans="1:10" ht="15.75" x14ac:dyDescent="0.25">
      <c r="A9" s="2" t="s">
        <v>319</v>
      </c>
      <c r="B9" s="4">
        <v>9.5000000000000001E-2</v>
      </c>
      <c r="C9" s="24">
        <v>1621</v>
      </c>
      <c r="D9" s="24">
        <v>1481</v>
      </c>
      <c r="E9" s="5">
        <v>881</v>
      </c>
      <c r="F9" s="5">
        <v>7</v>
      </c>
      <c r="G9" s="5">
        <v>0</v>
      </c>
      <c r="H9" s="5">
        <v>0</v>
      </c>
      <c r="I9" s="5">
        <v>0</v>
      </c>
      <c r="J9" s="34">
        <v>0</v>
      </c>
    </row>
    <row r="10" spans="1:10" ht="15.75" x14ac:dyDescent="0.25">
      <c r="A10" s="2" t="s">
        <v>320</v>
      </c>
      <c r="B10" s="4" t="s">
        <v>197</v>
      </c>
      <c r="C10" s="5">
        <v>0</v>
      </c>
      <c r="D10" s="5">
        <v>0</v>
      </c>
      <c r="E10" s="5">
        <v>0</v>
      </c>
      <c r="F10" s="5">
        <v>0</v>
      </c>
      <c r="G10" s="5">
        <v>0</v>
      </c>
      <c r="H10" s="5">
        <v>0</v>
      </c>
      <c r="I10" s="5">
        <v>0</v>
      </c>
      <c r="J10" s="34">
        <v>0</v>
      </c>
    </row>
    <row r="11" spans="1:10" ht="15.75" x14ac:dyDescent="0.25">
      <c r="A11" s="2" t="s">
        <v>321</v>
      </c>
      <c r="B11" s="4">
        <v>-0.107</v>
      </c>
      <c r="C11" s="5">
        <v>794</v>
      </c>
      <c r="D11" s="5">
        <v>889</v>
      </c>
      <c r="E11" s="5">
        <v>582</v>
      </c>
      <c r="F11" s="5">
        <v>454</v>
      </c>
      <c r="G11" s="5">
        <v>569</v>
      </c>
      <c r="H11" s="24">
        <v>1029</v>
      </c>
      <c r="I11" s="24">
        <v>1238</v>
      </c>
      <c r="J11" s="35">
        <v>1206</v>
      </c>
    </row>
    <row r="12" spans="1:10" ht="15.75" x14ac:dyDescent="0.25">
      <c r="A12" s="2" t="s">
        <v>322</v>
      </c>
      <c r="B12" s="4">
        <v>5</v>
      </c>
      <c r="C12" s="5">
        <v>6</v>
      </c>
      <c r="D12" s="5">
        <v>1</v>
      </c>
      <c r="E12" s="5">
        <v>24</v>
      </c>
      <c r="F12" s="5">
        <v>130</v>
      </c>
      <c r="G12" s="5">
        <v>120</v>
      </c>
      <c r="H12" s="5">
        <v>272</v>
      </c>
      <c r="I12" s="5">
        <v>321</v>
      </c>
      <c r="J12" s="34">
        <v>300</v>
      </c>
    </row>
    <row r="13" spans="1:10" ht="15.75" x14ac:dyDescent="0.25">
      <c r="A13" s="2" t="s">
        <v>323</v>
      </c>
      <c r="B13" s="4" t="s">
        <v>197</v>
      </c>
      <c r="C13" s="5">
        <v>0</v>
      </c>
      <c r="D13" s="5">
        <v>0</v>
      </c>
      <c r="E13" s="5">
        <v>0</v>
      </c>
      <c r="F13" s="5">
        <v>0</v>
      </c>
      <c r="G13" s="5">
        <v>0</v>
      </c>
      <c r="H13" s="5">
        <v>45</v>
      </c>
      <c r="I13" s="5">
        <v>90</v>
      </c>
      <c r="J13" s="34">
        <v>100</v>
      </c>
    </row>
    <row r="14" spans="1:10" ht="15.75" x14ac:dyDescent="0.25">
      <c r="A14" s="2" t="s">
        <v>324</v>
      </c>
      <c r="B14" s="4">
        <v>0.42199999999999999</v>
      </c>
      <c r="C14" s="5">
        <v>293</v>
      </c>
      <c r="D14" s="5">
        <v>206</v>
      </c>
      <c r="E14" s="5">
        <v>103</v>
      </c>
      <c r="F14" s="5">
        <v>79</v>
      </c>
      <c r="G14" s="5">
        <v>42</v>
      </c>
      <c r="H14" s="5">
        <v>7</v>
      </c>
      <c r="I14" s="5">
        <v>0</v>
      </c>
      <c r="J14" s="34">
        <v>0</v>
      </c>
    </row>
    <row r="15" spans="1:10" ht="15.75" x14ac:dyDescent="0.25">
      <c r="A15" s="2" t="s">
        <v>325</v>
      </c>
      <c r="B15" s="4">
        <v>0.14299999999999999</v>
      </c>
      <c r="C15" s="5">
        <v>8</v>
      </c>
      <c r="D15" s="5">
        <v>7</v>
      </c>
      <c r="E15" s="5">
        <v>0</v>
      </c>
      <c r="F15" s="5">
        <v>0</v>
      </c>
      <c r="G15" s="5">
        <v>0</v>
      </c>
      <c r="H15" s="5">
        <v>0</v>
      </c>
      <c r="I15" s="5">
        <v>1</v>
      </c>
      <c r="J15" s="34">
        <v>4</v>
      </c>
    </row>
    <row r="16" spans="1:10" s="39" customFormat="1" ht="27.75" customHeight="1" x14ac:dyDescent="0.25">
      <c r="A16" s="37" t="s">
        <v>326</v>
      </c>
      <c r="B16" s="38">
        <v>0.23200000000000001</v>
      </c>
      <c r="C16" s="40">
        <v>62048</v>
      </c>
      <c r="D16" s="40">
        <v>50346</v>
      </c>
      <c r="E16" s="40">
        <v>46978</v>
      </c>
      <c r="F16" s="40">
        <v>43766</v>
      </c>
      <c r="G16" s="40">
        <v>38268</v>
      </c>
      <c r="H16" s="40">
        <v>37977</v>
      </c>
      <c r="I16" s="40">
        <v>37020</v>
      </c>
      <c r="J16" s="43">
        <v>37598</v>
      </c>
    </row>
    <row r="17" spans="1:10" ht="15.75" x14ac:dyDescent="0.25">
      <c r="A17" s="2" t="s">
        <v>318</v>
      </c>
      <c r="B17" s="4">
        <v>0.32500000000000001</v>
      </c>
      <c r="C17" s="24">
        <v>12008</v>
      </c>
      <c r="D17" s="24">
        <v>9063</v>
      </c>
      <c r="E17" s="24">
        <v>7945</v>
      </c>
      <c r="F17" s="24">
        <v>5209</v>
      </c>
      <c r="G17" s="24">
        <v>2326</v>
      </c>
      <c r="H17" s="5">
        <v>98</v>
      </c>
      <c r="I17" s="5">
        <v>0</v>
      </c>
      <c r="J17" s="34">
        <v>0</v>
      </c>
    </row>
    <row r="18" spans="1:10" ht="15.75" x14ac:dyDescent="0.25">
      <c r="A18" s="2" t="s">
        <v>293</v>
      </c>
      <c r="B18" s="4">
        <v>1.6E-2</v>
      </c>
      <c r="C18" s="24">
        <v>20309</v>
      </c>
      <c r="D18" s="24">
        <v>19991</v>
      </c>
      <c r="E18" s="24">
        <v>19289</v>
      </c>
      <c r="F18" s="24">
        <v>17370</v>
      </c>
      <c r="G18" s="24">
        <v>14140</v>
      </c>
      <c r="H18" s="24">
        <v>13003</v>
      </c>
      <c r="I18" s="24">
        <v>12421</v>
      </c>
      <c r="J18" s="35">
        <v>12669</v>
      </c>
    </row>
    <row r="19" spans="1:10" ht="15.75" x14ac:dyDescent="0.25">
      <c r="A19" s="2" t="s">
        <v>319</v>
      </c>
      <c r="B19" s="4">
        <v>1.2190000000000001</v>
      </c>
      <c r="C19" s="24">
        <v>9309</v>
      </c>
      <c r="D19" s="24">
        <v>4196</v>
      </c>
      <c r="E19" s="5">
        <v>810</v>
      </c>
      <c r="F19" s="5">
        <v>0</v>
      </c>
      <c r="G19" s="5">
        <v>0</v>
      </c>
      <c r="H19" s="5">
        <v>0</v>
      </c>
      <c r="I19" s="5">
        <v>0</v>
      </c>
      <c r="J19" s="34">
        <v>0</v>
      </c>
    </row>
    <row r="20" spans="1:10" ht="15.75" x14ac:dyDescent="0.25">
      <c r="A20" s="2" t="s">
        <v>320</v>
      </c>
      <c r="B20" s="4">
        <v>-0.371</v>
      </c>
      <c r="C20" s="5">
        <v>285</v>
      </c>
      <c r="D20" s="5">
        <v>453</v>
      </c>
      <c r="E20" s="5">
        <v>731</v>
      </c>
      <c r="F20" s="24">
        <v>1139</v>
      </c>
      <c r="G20" s="24">
        <v>1515</v>
      </c>
      <c r="H20" s="24">
        <v>2163</v>
      </c>
      <c r="I20" s="24">
        <v>2685</v>
      </c>
      <c r="J20" s="35">
        <v>3355</v>
      </c>
    </row>
    <row r="21" spans="1:10" ht="15.75" x14ac:dyDescent="0.25">
      <c r="A21" s="2" t="s">
        <v>321</v>
      </c>
      <c r="B21" s="4">
        <v>0.10199999999999999</v>
      </c>
      <c r="C21" s="24">
        <v>13358</v>
      </c>
      <c r="D21" s="24">
        <v>12122</v>
      </c>
      <c r="E21" s="24">
        <v>12570</v>
      </c>
      <c r="F21" s="24">
        <v>12963</v>
      </c>
      <c r="G21" s="24">
        <v>11924</v>
      </c>
      <c r="H21" s="24">
        <v>11597</v>
      </c>
      <c r="I21" s="24">
        <v>8484</v>
      </c>
      <c r="J21" s="35">
        <v>5603</v>
      </c>
    </row>
    <row r="22" spans="1:10" ht="15.75" x14ac:dyDescent="0.25">
      <c r="A22" s="2" t="s">
        <v>322</v>
      </c>
      <c r="B22" s="4">
        <v>-0.23100000000000001</v>
      </c>
      <c r="C22" s="24">
        <v>2270</v>
      </c>
      <c r="D22" s="24">
        <v>2950</v>
      </c>
      <c r="E22" s="24">
        <v>4315</v>
      </c>
      <c r="F22" s="24">
        <v>5921</v>
      </c>
      <c r="G22" s="24">
        <v>7327</v>
      </c>
      <c r="H22" s="24">
        <v>9874</v>
      </c>
      <c r="I22" s="24">
        <v>12348</v>
      </c>
      <c r="J22" s="35">
        <v>15038</v>
      </c>
    </row>
    <row r="23" spans="1:10" ht="15.75" x14ac:dyDescent="0.25">
      <c r="A23" s="2" t="s">
        <v>323</v>
      </c>
      <c r="B23" s="4">
        <v>-0.316</v>
      </c>
      <c r="C23" s="5">
        <v>327</v>
      </c>
      <c r="D23" s="5">
        <v>478</v>
      </c>
      <c r="E23" s="5">
        <v>686</v>
      </c>
      <c r="F23" s="5">
        <v>796</v>
      </c>
      <c r="G23" s="5">
        <v>924</v>
      </c>
      <c r="H23" s="24">
        <v>1240</v>
      </c>
      <c r="I23" s="24">
        <v>1082</v>
      </c>
      <c r="J23" s="34">
        <v>933</v>
      </c>
    </row>
    <row r="24" spans="1:10" ht="15.75" x14ac:dyDescent="0.25">
      <c r="A24" s="2" t="s">
        <v>324</v>
      </c>
      <c r="B24" s="4">
        <v>1.0269999999999999</v>
      </c>
      <c r="C24" s="24">
        <v>2179</v>
      </c>
      <c r="D24" s="24">
        <v>1075</v>
      </c>
      <c r="E24" s="5">
        <v>632</v>
      </c>
      <c r="F24" s="5">
        <v>368</v>
      </c>
      <c r="G24" s="5">
        <v>114</v>
      </c>
      <c r="H24" s="5">
        <v>2</v>
      </c>
      <c r="I24" s="5">
        <v>0</v>
      </c>
      <c r="J24" s="34">
        <v>0</v>
      </c>
    </row>
    <row r="25" spans="1:10" s="39" customFormat="1" ht="27" customHeight="1" x14ac:dyDescent="0.25">
      <c r="A25" s="37" t="s">
        <v>327</v>
      </c>
      <c r="B25" s="38">
        <v>0.20499999999999999</v>
      </c>
      <c r="C25" s="40">
        <v>49685</v>
      </c>
      <c r="D25" s="40">
        <v>41216</v>
      </c>
      <c r="E25" s="40">
        <v>39394</v>
      </c>
      <c r="F25" s="40">
        <v>37794</v>
      </c>
      <c r="G25" s="40">
        <v>34166</v>
      </c>
      <c r="H25" s="40">
        <v>34962</v>
      </c>
      <c r="I25" s="40">
        <v>34210</v>
      </c>
      <c r="J25" s="43">
        <v>34810</v>
      </c>
    </row>
    <row r="26" spans="1:10" ht="15.75" x14ac:dyDescent="0.25">
      <c r="A26" s="2" t="s">
        <v>318</v>
      </c>
      <c r="B26" s="4">
        <v>0.32500000000000001</v>
      </c>
      <c r="C26" s="24">
        <v>9366</v>
      </c>
      <c r="D26" s="24">
        <v>7069</v>
      </c>
      <c r="E26" s="24">
        <v>6197</v>
      </c>
      <c r="F26" s="24">
        <v>4063</v>
      </c>
      <c r="G26" s="24">
        <v>1814</v>
      </c>
      <c r="H26" s="5">
        <v>76</v>
      </c>
      <c r="I26" s="5">
        <v>0</v>
      </c>
      <c r="J26" s="34">
        <v>0</v>
      </c>
    </row>
    <row r="27" spans="1:10" ht="15.75" x14ac:dyDescent="0.25">
      <c r="A27" s="2" t="s">
        <v>293</v>
      </c>
      <c r="B27" s="4">
        <v>1E-3</v>
      </c>
      <c r="C27" s="24">
        <v>16417</v>
      </c>
      <c r="D27" s="24">
        <v>16393</v>
      </c>
      <c r="E27" s="24">
        <v>16143</v>
      </c>
      <c r="F27" s="24">
        <v>14995</v>
      </c>
      <c r="G27" s="24">
        <v>12720</v>
      </c>
      <c r="H27" s="24">
        <v>12110</v>
      </c>
      <c r="I27" s="24">
        <v>11597</v>
      </c>
      <c r="J27" s="35">
        <v>11825</v>
      </c>
    </row>
    <row r="28" spans="1:10" ht="15.75" x14ac:dyDescent="0.25">
      <c r="A28" s="2" t="s">
        <v>319</v>
      </c>
      <c r="B28" s="4">
        <v>1.2190000000000001</v>
      </c>
      <c r="C28" s="24">
        <v>7261</v>
      </c>
      <c r="D28" s="24">
        <v>3272</v>
      </c>
      <c r="E28" s="5">
        <v>632</v>
      </c>
      <c r="F28" s="5">
        <v>0</v>
      </c>
      <c r="G28" s="5">
        <v>0</v>
      </c>
      <c r="H28" s="5">
        <v>0</v>
      </c>
      <c r="I28" s="5">
        <v>0</v>
      </c>
      <c r="J28" s="34">
        <v>0</v>
      </c>
    </row>
    <row r="29" spans="1:10" ht="15.75" x14ac:dyDescent="0.25">
      <c r="A29" s="2" t="s">
        <v>320</v>
      </c>
      <c r="B29" s="4">
        <v>-0.37</v>
      </c>
      <c r="C29" s="5">
        <v>262</v>
      </c>
      <c r="D29" s="5">
        <v>416</v>
      </c>
      <c r="E29" s="5">
        <v>672</v>
      </c>
      <c r="F29" s="24">
        <v>1048</v>
      </c>
      <c r="G29" s="24">
        <v>1392</v>
      </c>
      <c r="H29" s="24">
        <v>1988</v>
      </c>
      <c r="I29" s="24">
        <v>2467</v>
      </c>
      <c r="J29" s="35">
        <v>3083</v>
      </c>
    </row>
    <row r="30" spans="1:10" ht="15.75" x14ac:dyDescent="0.25">
      <c r="A30" s="2" t="s">
        <v>321</v>
      </c>
      <c r="B30" s="4">
        <v>7.8E-2</v>
      </c>
      <c r="C30" s="24">
        <v>10882</v>
      </c>
      <c r="D30" s="24">
        <v>10095</v>
      </c>
      <c r="E30" s="24">
        <v>10691</v>
      </c>
      <c r="F30" s="24">
        <v>11212</v>
      </c>
      <c r="G30" s="24">
        <v>10502</v>
      </c>
      <c r="H30" s="24">
        <v>10427</v>
      </c>
      <c r="I30" s="24">
        <v>7641</v>
      </c>
      <c r="J30" s="35">
        <v>5050</v>
      </c>
    </row>
    <row r="31" spans="1:10" ht="15.75" x14ac:dyDescent="0.25">
      <c r="A31" s="2" t="s">
        <v>322</v>
      </c>
      <c r="B31" s="4">
        <v>-0.23499999999999999</v>
      </c>
      <c r="C31" s="24">
        <v>2042</v>
      </c>
      <c r="D31" s="24">
        <v>2670</v>
      </c>
      <c r="E31" s="24">
        <v>3925</v>
      </c>
      <c r="F31" s="24">
        <v>5445</v>
      </c>
      <c r="G31" s="24">
        <v>6785</v>
      </c>
      <c r="H31" s="24">
        <v>9200</v>
      </c>
      <c r="I31" s="24">
        <v>11494</v>
      </c>
      <c r="J31" s="35">
        <v>13980</v>
      </c>
    </row>
    <row r="32" spans="1:10" ht="15.75" x14ac:dyDescent="0.25">
      <c r="A32" s="2" t="s">
        <v>323</v>
      </c>
      <c r="B32" s="4">
        <v>-0.318</v>
      </c>
      <c r="C32" s="5">
        <v>305</v>
      </c>
      <c r="D32" s="5">
        <v>447</v>
      </c>
      <c r="E32" s="5">
        <v>641</v>
      </c>
      <c r="F32" s="5">
        <v>744</v>
      </c>
      <c r="G32" s="5">
        <v>864</v>
      </c>
      <c r="H32" s="24">
        <v>1159</v>
      </c>
      <c r="I32" s="24">
        <v>1011</v>
      </c>
      <c r="J32" s="34">
        <v>872</v>
      </c>
    </row>
    <row r="33" spans="1:10" ht="15.75" x14ac:dyDescent="0.25">
      <c r="A33" s="2" t="s">
        <v>324</v>
      </c>
      <c r="B33" s="4">
        <v>1.0249999999999999</v>
      </c>
      <c r="C33" s="24">
        <v>1699</v>
      </c>
      <c r="D33" s="5">
        <v>839</v>
      </c>
      <c r="E33" s="5">
        <v>493</v>
      </c>
      <c r="F33" s="5">
        <v>287</v>
      </c>
      <c r="G33" s="5">
        <v>89</v>
      </c>
      <c r="H33" s="5">
        <v>2</v>
      </c>
      <c r="I33" s="5">
        <v>0</v>
      </c>
      <c r="J33" s="34">
        <v>0</v>
      </c>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8"/>
  <sheetViews>
    <sheetView showGridLines="0" workbookViewId="0">
      <pane ySplit="5" topLeftCell="A17" activePane="bottomLeft" state="frozen"/>
      <selection pane="bottomLeft"/>
    </sheetView>
  </sheetViews>
  <sheetFormatPr defaultColWidth="11.42578125" defaultRowHeight="15" x14ac:dyDescent="0.25"/>
  <cols>
    <col min="1" max="1" width="72.5703125" customWidth="1"/>
    <col min="2" max="2" width="15.85546875" style="25" customWidth="1"/>
    <col min="3" max="12" width="11.5703125" style="25" customWidth="1"/>
  </cols>
  <sheetData>
    <row r="1" spans="1:12" ht="20.25" x14ac:dyDescent="0.3">
      <c r="A1" s="1" t="s">
        <v>328</v>
      </c>
    </row>
    <row r="2" spans="1:12" ht="15.75" x14ac:dyDescent="0.25">
      <c r="A2" s="31" t="s">
        <v>170</v>
      </c>
      <c r="B2" s="5"/>
      <c r="C2" s="5"/>
      <c r="D2" s="5"/>
      <c r="E2" s="5"/>
      <c r="F2" s="5"/>
      <c r="G2" s="5"/>
      <c r="H2" s="5"/>
      <c r="I2" s="5"/>
      <c r="J2" s="5"/>
      <c r="K2" s="5"/>
    </row>
    <row r="3" spans="1:12" ht="15.75" x14ac:dyDescent="0.25">
      <c r="A3" s="31" t="s">
        <v>192</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329</v>
      </c>
      <c r="B5" s="33" t="s">
        <v>174</v>
      </c>
      <c r="C5" s="32" t="s">
        <v>190</v>
      </c>
      <c r="D5" s="32" t="s">
        <v>175</v>
      </c>
      <c r="E5" s="32" t="s">
        <v>176</v>
      </c>
      <c r="F5" s="32" t="s">
        <v>177</v>
      </c>
      <c r="G5" s="32" t="s">
        <v>178</v>
      </c>
      <c r="H5" s="32" t="s">
        <v>179</v>
      </c>
      <c r="I5" s="32" t="s">
        <v>180</v>
      </c>
      <c r="J5" s="32" t="s">
        <v>181</v>
      </c>
      <c r="K5" s="32" t="s">
        <v>182</v>
      </c>
      <c r="L5" s="32" t="s">
        <v>183</v>
      </c>
    </row>
    <row r="6" spans="1:12" s="39" customFormat="1" ht="15.75" x14ac:dyDescent="0.25">
      <c r="A6" s="37" t="s">
        <v>330</v>
      </c>
      <c r="B6" s="38" t="s">
        <v>197</v>
      </c>
      <c r="C6" s="41">
        <v>5.3</v>
      </c>
      <c r="D6" s="41">
        <v>5.8</v>
      </c>
      <c r="E6" s="41">
        <v>6.4</v>
      </c>
      <c r="F6" s="41">
        <v>6.7</v>
      </c>
      <c r="G6" s="41">
        <v>7.5</v>
      </c>
      <c r="H6" s="41">
        <v>7.9</v>
      </c>
      <c r="I6" s="41">
        <v>8.5</v>
      </c>
      <c r="J6" s="41">
        <v>9.3000000000000007</v>
      </c>
      <c r="K6" s="41">
        <v>10</v>
      </c>
      <c r="L6" s="42">
        <v>10.3</v>
      </c>
    </row>
    <row r="7" spans="1:12" s="39" customFormat="1" ht="20.25" customHeight="1" x14ac:dyDescent="0.25">
      <c r="A7" s="37" t="s">
        <v>331</v>
      </c>
      <c r="B7" s="38" t="s">
        <v>197</v>
      </c>
      <c r="C7" s="41">
        <v>0.4</v>
      </c>
      <c r="D7" s="41">
        <v>1.1000000000000001</v>
      </c>
      <c r="E7" s="41">
        <v>1.8</v>
      </c>
      <c r="F7" s="41">
        <v>2.4</v>
      </c>
      <c r="G7" s="41">
        <v>3</v>
      </c>
      <c r="H7" s="41">
        <v>3.5</v>
      </c>
      <c r="I7" s="41">
        <v>4.0999999999999996</v>
      </c>
      <c r="J7" s="41">
        <v>4.4000000000000004</v>
      </c>
      <c r="K7" s="41">
        <v>4.8</v>
      </c>
      <c r="L7" s="42">
        <v>4.8</v>
      </c>
    </row>
    <row r="8" spans="1:12" s="39" customFormat="1" ht="20.25" customHeight="1" x14ac:dyDescent="0.25">
      <c r="A8" s="37" t="s">
        <v>357</v>
      </c>
      <c r="B8" s="38" t="s">
        <v>197</v>
      </c>
      <c r="C8" s="41">
        <v>0.4</v>
      </c>
      <c r="D8" s="41">
        <v>0.7</v>
      </c>
      <c r="E8" s="41">
        <v>1</v>
      </c>
      <c r="F8" s="41">
        <v>1.1000000000000001</v>
      </c>
      <c r="G8" s="41">
        <v>1.4</v>
      </c>
      <c r="H8" s="41">
        <v>2</v>
      </c>
      <c r="I8" s="41">
        <v>1.7</v>
      </c>
      <c r="J8" s="41">
        <v>1.2</v>
      </c>
      <c r="K8" s="41">
        <v>1.5</v>
      </c>
      <c r="L8" s="42">
        <v>1.4</v>
      </c>
    </row>
    <row r="9" spans="1:12" s="39" customFormat="1" ht="38.25" customHeight="1" x14ac:dyDescent="0.25">
      <c r="A9" s="37" t="s">
        <v>317</v>
      </c>
      <c r="B9" s="38">
        <v>3.0000000000000001E-3</v>
      </c>
      <c r="C9" s="40">
        <v>5292</v>
      </c>
      <c r="D9" s="40">
        <v>5278</v>
      </c>
      <c r="E9" s="40">
        <v>4947</v>
      </c>
      <c r="F9" s="40">
        <v>4489</v>
      </c>
      <c r="G9" s="40">
        <v>3677</v>
      </c>
      <c r="H9" s="40">
        <v>3130</v>
      </c>
      <c r="I9" s="40">
        <v>2544</v>
      </c>
      <c r="J9" s="40">
        <v>2318</v>
      </c>
      <c r="K9" s="40">
        <v>2233</v>
      </c>
      <c r="L9" s="43">
        <v>2043</v>
      </c>
    </row>
    <row r="10" spans="1:12" ht="15.75" x14ac:dyDescent="0.25">
      <c r="A10" s="2" t="s">
        <v>325</v>
      </c>
      <c r="B10" s="4" t="s">
        <v>197</v>
      </c>
      <c r="C10" s="5">
        <v>0</v>
      </c>
      <c r="D10" s="5">
        <v>0</v>
      </c>
      <c r="E10" s="5">
        <v>0</v>
      </c>
      <c r="F10" s="5">
        <v>0</v>
      </c>
      <c r="G10" s="5">
        <v>0</v>
      </c>
      <c r="H10" s="5">
        <v>0</v>
      </c>
      <c r="I10" s="5">
        <v>1</v>
      </c>
      <c r="J10" s="5">
        <v>4</v>
      </c>
      <c r="K10" s="5">
        <v>2</v>
      </c>
      <c r="L10" s="34">
        <v>1</v>
      </c>
    </row>
    <row r="11" spans="1:12" ht="28.5" customHeight="1" x14ac:dyDescent="0.25">
      <c r="A11" s="2" t="s">
        <v>358</v>
      </c>
      <c r="B11" s="4">
        <v>-3.0000000000000001E-3</v>
      </c>
      <c r="C11" s="24">
        <v>5050</v>
      </c>
      <c r="D11" s="24">
        <v>5065</v>
      </c>
      <c r="E11" s="24">
        <v>4705</v>
      </c>
      <c r="F11" s="24">
        <v>3453</v>
      </c>
      <c r="G11" s="24">
        <v>2517</v>
      </c>
      <c r="H11" s="24">
        <v>1866</v>
      </c>
      <c r="I11" s="24">
        <v>1210</v>
      </c>
      <c r="J11" s="5">
        <v>844</v>
      </c>
      <c r="K11" s="5">
        <v>614</v>
      </c>
      <c r="L11" s="34">
        <v>362</v>
      </c>
    </row>
    <row r="12" spans="1:12" ht="15.75" x14ac:dyDescent="0.25">
      <c r="A12" s="2" t="s">
        <v>359</v>
      </c>
      <c r="B12" s="4">
        <v>0</v>
      </c>
      <c r="C12" s="5">
        <v>16</v>
      </c>
      <c r="D12" s="5">
        <v>16</v>
      </c>
      <c r="E12" s="5">
        <v>18</v>
      </c>
      <c r="F12" s="5">
        <v>114</v>
      </c>
      <c r="G12" s="5">
        <v>294</v>
      </c>
      <c r="H12" s="5">
        <v>460</v>
      </c>
      <c r="I12" s="5">
        <v>535</v>
      </c>
      <c r="J12" s="5">
        <v>668</v>
      </c>
      <c r="K12" s="5">
        <v>794</v>
      </c>
      <c r="L12" s="34">
        <v>807</v>
      </c>
    </row>
    <row r="13" spans="1:12" ht="15.75" x14ac:dyDescent="0.25">
      <c r="A13" s="2" t="s">
        <v>360</v>
      </c>
      <c r="B13" s="4">
        <v>0.14699999999999999</v>
      </c>
      <c r="C13" s="5">
        <v>226</v>
      </c>
      <c r="D13" s="5">
        <v>197</v>
      </c>
      <c r="E13" s="5">
        <v>224</v>
      </c>
      <c r="F13" s="5">
        <v>922</v>
      </c>
      <c r="G13" s="5">
        <v>866</v>
      </c>
      <c r="H13" s="5">
        <v>804</v>
      </c>
      <c r="I13" s="5">
        <v>798</v>
      </c>
      <c r="J13" s="5">
        <v>802</v>
      </c>
      <c r="K13" s="5">
        <v>823</v>
      </c>
      <c r="L13" s="34">
        <v>873</v>
      </c>
    </row>
    <row r="14" spans="1:12" ht="26.25" customHeight="1" x14ac:dyDescent="0.25">
      <c r="A14" s="2" t="s">
        <v>332</v>
      </c>
      <c r="B14" s="4" t="s">
        <v>197</v>
      </c>
      <c r="C14" s="44">
        <v>0.95</v>
      </c>
      <c r="D14" s="44">
        <v>0.96</v>
      </c>
      <c r="E14" s="44">
        <v>0.95</v>
      </c>
      <c r="F14" s="44">
        <v>0.77</v>
      </c>
      <c r="G14" s="44">
        <v>0.68</v>
      </c>
      <c r="H14" s="44">
        <v>0.6</v>
      </c>
      <c r="I14" s="44">
        <v>0.48</v>
      </c>
      <c r="J14" s="44">
        <v>0.36</v>
      </c>
      <c r="K14" s="44">
        <v>0.27</v>
      </c>
      <c r="L14" s="45">
        <v>0.18</v>
      </c>
    </row>
    <row r="15" spans="1:12" ht="15.75" x14ac:dyDescent="0.25">
      <c r="A15" s="2" t="s">
        <v>333</v>
      </c>
      <c r="B15" s="4" t="s">
        <v>197</v>
      </c>
      <c r="C15" s="44">
        <v>0</v>
      </c>
      <c r="D15" s="44">
        <v>0</v>
      </c>
      <c r="E15" s="44">
        <v>0</v>
      </c>
      <c r="F15" s="44">
        <v>0.03</v>
      </c>
      <c r="G15" s="44">
        <v>0.08</v>
      </c>
      <c r="H15" s="44">
        <v>0.15</v>
      </c>
      <c r="I15" s="44">
        <v>0.21</v>
      </c>
      <c r="J15" s="44">
        <v>0.28999999999999998</v>
      </c>
      <c r="K15" s="44">
        <v>0.36</v>
      </c>
      <c r="L15" s="45">
        <v>0.4</v>
      </c>
    </row>
    <row r="16" spans="1:12" ht="15.75" x14ac:dyDescent="0.25">
      <c r="A16" s="2" t="s">
        <v>334</v>
      </c>
      <c r="B16" s="4" t="s">
        <v>197</v>
      </c>
      <c r="C16" s="44">
        <v>0.04</v>
      </c>
      <c r="D16" s="44">
        <v>0.04</v>
      </c>
      <c r="E16" s="44">
        <v>0.05</v>
      </c>
      <c r="F16" s="44">
        <v>0.21</v>
      </c>
      <c r="G16" s="44">
        <v>0.24</v>
      </c>
      <c r="H16" s="44">
        <v>0.26</v>
      </c>
      <c r="I16" s="44">
        <v>0.31</v>
      </c>
      <c r="J16" s="44">
        <v>0.35</v>
      </c>
      <c r="K16" s="44">
        <v>0.37</v>
      </c>
      <c r="L16" s="45">
        <v>0.43</v>
      </c>
    </row>
    <row r="17" spans="1:12" ht="25.5" customHeight="1" x14ac:dyDescent="0.25">
      <c r="A17" s="2" t="s">
        <v>335</v>
      </c>
      <c r="B17" s="4" t="s">
        <v>197</v>
      </c>
      <c r="C17" s="5" t="s">
        <v>197</v>
      </c>
      <c r="D17" s="24">
        <v>4691</v>
      </c>
      <c r="E17" s="24">
        <v>4320</v>
      </c>
      <c r="F17" s="24">
        <v>3780</v>
      </c>
      <c r="G17" s="24">
        <v>3316</v>
      </c>
      <c r="H17" s="24">
        <v>2907</v>
      </c>
      <c r="I17" s="24">
        <v>2230</v>
      </c>
      <c r="J17" s="24">
        <v>1936</v>
      </c>
      <c r="K17" s="24">
        <v>1937</v>
      </c>
      <c r="L17" s="35">
        <v>1715</v>
      </c>
    </row>
    <row r="18" spans="1:12" ht="15.75" x14ac:dyDescent="0.25">
      <c r="A18" s="2" t="s">
        <v>336</v>
      </c>
      <c r="B18" s="4" t="s">
        <v>197</v>
      </c>
      <c r="C18" s="5" t="s">
        <v>197</v>
      </c>
      <c r="D18" s="5" t="s">
        <v>197</v>
      </c>
      <c r="E18" s="24">
        <v>3830</v>
      </c>
      <c r="F18" s="24">
        <v>3359</v>
      </c>
      <c r="G18" s="24">
        <v>2891</v>
      </c>
      <c r="H18" s="24">
        <v>2624</v>
      </c>
      <c r="I18" s="24">
        <v>2068</v>
      </c>
      <c r="J18" s="24">
        <v>1732</v>
      </c>
      <c r="K18" s="24">
        <v>1696</v>
      </c>
      <c r="L18" s="35">
        <v>1482</v>
      </c>
    </row>
    <row r="19" spans="1:12" ht="15.75" x14ac:dyDescent="0.25">
      <c r="A19" s="2" t="s">
        <v>337</v>
      </c>
      <c r="B19" s="4" t="s">
        <v>197</v>
      </c>
      <c r="C19" s="5" t="s">
        <v>197</v>
      </c>
      <c r="D19" s="5" t="s">
        <v>197</v>
      </c>
      <c r="E19" s="5" t="s">
        <v>197</v>
      </c>
      <c r="F19" s="24">
        <v>3113</v>
      </c>
      <c r="G19" s="24">
        <v>2705</v>
      </c>
      <c r="H19" s="24">
        <v>2383</v>
      </c>
      <c r="I19" s="24">
        <v>1921</v>
      </c>
      <c r="J19" s="24">
        <v>1658</v>
      </c>
      <c r="K19" s="24">
        <v>1568</v>
      </c>
      <c r="L19" s="35">
        <v>1342</v>
      </c>
    </row>
    <row r="20" spans="1:12" ht="15.75" x14ac:dyDescent="0.25">
      <c r="A20" s="2" t="s">
        <v>338</v>
      </c>
      <c r="B20" s="4" t="s">
        <v>197</v>
      </c>
      <c r="C20" s="5" t="s">
        <v>197</v>
      </c>
      <c r="D20" s="5" t="s">
        <v>197</v>
      </c>
      <c r="E20" s="5" t="s">
        <v>197</v>
      </c>
      <c r="F20" s="5" t="s">
        <v>197</v>
      </c>
      <c r="G20" s="24">
        <v>2552</v>
      </c>
      <c r="H20" s="24">
        <v>2247</v>
      </c>
      <c r="I20" s="24">
        <v>1777</v>
      </c>
      <c r="J20" s="24">
        <v>1582</v>
      </c>
      <c r="K20" s="24">
        <v>1523</v>
      </c>
      <c r="L20" s="35">
        <v>1278</v>
      </c>
    </row>
    <row r="21" spans="1:12" ht="15.75" x14ac:dyDescent="0.25">
      <c r="A21" s="2" t="s">
        <v>339</v>
      </c>
      <c r="B21" s="4" t="s">
        <v>197</v>
      </c>
      <c r="C21" s="5" t="s">
        <v>197</v>
      </c>
      <c r="D21" s="5" t="s">
        <v>197</v>
      </c>
      <c r="E21" s="5" t="s">
        <v>197</v>
      </c>
      <c r="F21" s="5" t="s">
        <v>197</v>
      </c>
      <c r="G21" s="5" t="s">
        <v>197</v>
      </c>
      <c r="H21" s="24">
        <v>2171</v>
      </c>
      <c r="I21" s="24">
        <v>1708</v>
      </c>
      <c r="J21" s="24">
        <v>1521</v>
      </c>
      <c r="K21" s="24">
        <v>1465</v>
      </c>
      <c r="L21" s="35">
        <v>1246</v>
      </c>
    </row>
    <row r="22" spans="1:12" ht="15.75" x14ac:dyDescent="0.25">
      <c r="A22" s="2" t="s">
        <v>340</v>
      </c>
      <c r="B22" s="4" t="s">
        <v>197</v>
      </c>
      <c r="C22" s="24">
        <v>5066</v>
      </c>
      <c r="D22" s="24">
        <v>4446</v>
      </c>
      <c r="E22" s="24">
        <v>3650</v>
      </c>
      <c r="F22" s="24">
        <v>3024</v>
      </c>
      <c r="G22" s="24">
        <v>2505</v>
      </c>
      <c r="H22" s="24">
        <v>2146</v>
      </c>
      <c r="I22" s="24">
        <v>1665</v>
      </c>
      <c r="J22" s="24">
        <v>1452</v>
      </c>
      <c r="K22" s="24">
        <v>1373</v>
      </c>
      <c r="L22" s="35">
        <v>1150</v>
      </c>
    </row>
    <row r="23" spans="1:12" ht="24" customHeight="1" x14ac:dyDescent="0.25">
      <c r="A23" s="2" t="s">
        <v>341</v>
      </c>
      <c r="B23" s="4" t="s">
        <v>197</v>
      </c>
      <c r="C23" s="5" t="s">
        <v>197</v>
      </c>
      <c r="D23" s="44">
        <v>0.89</v>
      </c>
      <c r="E23" s="44">
        <v>0.87</v>
      </c>
      <c r="F23" s="44">
        <v>0.84</v>
      </c>
      <c r="G23" s="44">
        <v>0.9</v>
      </c>
      <c r="H23" s="44">
        <v>0.93</v>
      </c>
      <c r="I23" s="44">
        <v>0.88</v>
      </c>
      <c r="J23" s="44">
        <v>0.84</v>
      </c>
      <c r="K23" s="44">
        <v>0.87</v>
      </c>
      <c r="L23" s="45">
        <v>0.84</v>
      </c>
    </row>
    <row r="24" spans="1:12" ht="15.75" x14ac:dyDescent="0.25">
      <c r="A24" s="2" t="s">
        <v>342</v>
      </c>
      <c r="B24" s="4" t="s">
        <v>197</v>
      </c>
      <c r="C24" s="5" t="s">
        <v>197</v>
      </c>
      <c r="D24" s="5" t="s">
        <v>197</v>
      </c>
      <c r="E24" s="44">
        <v>0.77</v>
      </c>
      <c r="F24" s="44">
        <v>0.75</v>
      </c>
      <c r="G24" s="44">
        <v>0.79</v>
      </c>
      <c r="H24" s="44">
        <v>0.84</v>
      </c>
      <c r="I24" s="44">
        <v>0.81</v>
      </c>
      <c r="J24" s="44">
        <v>0.75</v>
      </c>
      <c r="K24" s="44">
        <v>0.76</v>
      </c>
      <c r="L24" s="45">
        <v>0.73</v>
      </c>
    </row>
    <row r="25" spans="1:12" ht="15.75" x14ac:dyDescent="0.25">
      <c r="A25" s="2" t="s">
        <v>343</v>
      </c>
      <c r="B25" s="4" t="s">
        <v>197</v>
      </c>
      <c r="C25" s="5" t="s">
        <v>197</v>
      </c>
      <c r="D25" s="5" t="s">
        <v>197</v>
      </c>
      <c r="E25" s="5" t="s">
        <v>197</v>
      </c>
      <c r="F25" s="44">
        <v>0.69</v>
      </c>
      <c r="G25" s="44">
        <v>0.74</v>
      </c>
      <c r="H25" s="44">
        <v>0.76</v>
      </c>
      <c r="I25" s="44">
        <v>0.76</v>
      </c>
      <c r="J25" s="44">
        <v>0.72</v>
      </c>
      <c r="K25" s="44">
        <v>0.7</v>
      </c>
      <c r="L25" s="45">
        <v>0.66</v>
      </c>
    </row>
    <row r="26" spans="1:12" ht="15.75" x14ac:dyDescent="0.25">
      <c r="A26" s="2" t="s">
        <v>344</v>
      </c>
      <c r="B26" s="4" t="s">
        <v>197</v>
      </c>
      <c r="C26" s="5" t="s">
        <v>197</v>
      </c>
      <c r="D26" s="5" t="s">
        <v>197</v>
      </c>
      <c r="E26" s="5" t="s">
        <v>197</v>
      </c>
      <c r="F26" s="5" t="s">
        <v>197</v>
      </c>
      <c r="G26" s="44">
        <v>0.69</v>
      </c>
      <c r="H26" s="44">
        <v>0.72</v>
      </c>
      <c r="I26" s="44">
        <v>0.7</v>
      </c>
      <c r="J26" s="44">
        <v>0.68</v>
      </c>
      <c r="K26" s="44">
        <v>0.68</v>
      </c>
      <c r="L26" s="45">
        <v>0.63</v>
      </c>
    </row>
    <row r="27" spans="1:12" ht="15.75" x14ac:dyDescent="0.25">
      <c r="A27" s="2" t="s">
        <v>345</v>
      </c>
      <c r="B27" s="4" t="s">
        <v>197</v>
      </c>
      <c r="C27" s="5" t="s">
        <v>197</v>
      </c>
      <c r="D27" s="5" t="s">
        <v>197</v>
      </c>
      <c r="E27" s="5" t="s">
        <v>197</v>
      </c>
      <c r="F27" s="5" t="s">
        <v>197</v>
      </c>
      <c r="G27" s="5" t="s">
        <v>197</v>
      </c>
      <c r="H27" s="44">
        <v>0.69</v>
      </c>
      <c r="I27" s="44">
        <v>0.67</v>
      </c>
      <c r="J27" s="44">
        <v>0.66</v>
      </c>
      <c r="K27" s="44">
        <v>0.66</v>
      </c>
      <c r="L27" s="45">
        <v>0.61</v>
      </c>
    </row>
    <row r="28" spans="1:12" ht="15.75" x14ac:dyDescent="0.25">
      <c r="A28" s="2" t="s">
        <v>346</v>
      </c>
      <c r="B28" s="4" t="s">
        <v>197</v>
      </c>
      <c r="C28" s="44">
        <v>0.96</v>
      </c>
      <c r="D28" s="44">
        <v>0.84</v>
      </c>
      <c r="E28" s="44">
        <v>0.74</v>
      </c>
      <c r="F28" s="44">
        <v>0.67</v>
      </c>
      <c r="G28" s="44">
        <v>0.68</v>
      </c>
      <c r="H28" s="44">
        <v>0.69</v>
      </c>
      <c r="I28" s="44">
        <v>0.65</v>
      </c>
      <c r="J28" s="44">
        <v>0.63</v>
      </c>
      <c r="K28" s="44">
        <v>0.61</v>
      </c>
      <c r="L28" s="45">
        <v>0.56000000000000005</v>
      </c>
    </row>
    <row r="29" spans="1:12" ht="28.5" customHeight="1" x14ac:dyDescent="0.25">
      <c r="A29" s="2" t="s">
        <v>347</v>
      </c>
      <c r="B29" s="4" t="s">
        <v>197</v>
      </c>
      <c r="C29" s="5">
        <v>226</v>
      </c>
      <c r="D29" s="5">
        <v>587</v>
      </c>
      <c r="E29" s="5">
        <v>627</v>
      </c>
      <c r="F29" s="5">
        <v>709</v>
      </c>
      <c r="G29" s="5">
        <v>361</v>
      </c>
      <c r="H29" s="5">
        <v>223</v>
      </c>
      <c r="I29" s="5">
        <v>313</v>
      </c>
      <c r="J29" s="5">
        <v>378</v>
      </c>
      <c r="K29" s="5">
        <v>294</v>
      </c>
      <c r="L29" s="34">
        <v>327</v>
      </c>
    </row>
    <row r="30" spans="1:12" ht="15.75" x14ac:dyDescent="0.25">
      <c r="A30" s="2" t="s">
        <v>348</v>
      </c>
      <c r="B30" s="4" t="s">
        <v>197</v>
      </c>
      <c r="C30" s="5" t="s">
        <v>197</v>
      </c>
      <c r="D30" s="5">
        <v>832</v>
      </c>
      <c r="E30" s="24">
        <v>1117</v>
      </c>
      <c r="F30" s="24">
        <v>1130</v>
      </c>
      <c r="G30" s="5">
        <v>786</v>
      </c>
      <c r="H30" s="5">
        <v>506</v>
      </c>
      <c r="I30" s="5">
        <v>475</v>
      </c>
      <c r="J30" s="5">
        <v>582</v>
      </c>
      <c r="K30" s="5">
        <v>535</v>
      </c>
      <c r="L30" s="34">
        <v>560</v>
      </c>
    </row>
    <row r="31" spans="1:12" ht="15.75" x14ac:dyDescent="0.25">
      <c r="A31" s="2" t="s">
        <v>349</v>
      </c>
      <c r="B31" s="4" t="s">
        <v>197</v>
      </c>
      <c r="C31" s="5" t="s">
        <v>197</v>
      </c>
      <c r="D31" s="5" t="s">
        <v>197</v>
      </c>
      <c r="E31" s="24">
        <v>1297</v>
      </c>
      <c r="F31" s="24">
        <v>1376</v>
      </c>
      <c r="G31" s="5">
        <v>972</v>
      </c>
      <c r="H31" s="5">
        <v>747</v>
      </c>
      <c r="I31" s="5">
        <v>622</v>
      </c>
      <c r="J31" s="5">
        <v>656</v>
      </c>
      <c r="K31" s="5">
        <v>663</v>
      </c>
      <c r="L31" s="34">
        <v>700</v>
      </c>
    </row>
    <row r="32" spans="1:12" ht="15.75" x14ac:dyDescent="0.25">
      <c r="A32" s="2" t="s">
        <v>350</v>
      </c>
      <c r="B32" s="4" t="s">
        <v>197</v>
      </c>
      <c r="C32" s="5" t="s">
        <v>197</v>
      </c>
      <c r="D32" s="5" t="s">
        <v>197</v>
      </c>
      <c r="E32" s="5" t="s">
        <v>197</v>
      </c>
      <c r="F32" s="24">
        <v>1465</v>
      </c>
      <c r="G32" s="24">
        <v>1125</v>
      </c>
      <c r="H32" s="5">
        <v>883</v>
      </c>
      <c r="I32" s="5">
        <v>766</v>
      </c>
      <c r="J32" s="5">
        <v>732</v>
      </c>
      <c r="K32" s="5">
        <v>708</v>
      </c>
      <c r="L32" s="34">
        <v>764</v>
      </c>
    </row>
    <row r="33" spans="1:12" ht="15.75" x14ac:dyDescent="0.25">
      <c r="A33" s="2" t="s">
        <v>351</v>
      </c>
      <c r="B33" s="4" t="s">
        <v>197</v>
      </c>
      <c r="C33" s="5" t="s">
        <v>197</v>
      </c>
      <c r="D33" s="5" t="s">
        <v>197</v>
      </c>
      <c r="E33" s="5" t="s">
        <v>197</v>
      </c>
      <c r="F33" s="5" t="s">
        <v>197</v>
      </c>
      <c r="G33" s="24">
        <v>1172</v>
      </c>
      <c r="H33" s="5">
        <v>959</v>
      </c>
      <c r="I33" s="5">
        <v>835</v>
      </c>
      <c r="J33" s="5">
        <v>793</v>
      </c>
      <c r="K33" s="5">
        <v>766</v>
      </c>
      <c r="L33" s="34">
        <v>796</v>
      </c>
    </row>
    <row r="34" spans="1:12" ht="26.25" customHeight="1" x14ac:dyDescent="0.25">
      <c r="A34" s="2" t="s">
        <v>352</v>
      </c>
      <c r="B34" s="4" t="s">
        <v>197</v>
      </c>
      <c r="C34" s="44">
        <v>0.04</v>
      </c>
      <c r="D34" s="44">
        <v>0.11</v>
      </c>
      <c r="E34" s="44">
        <v>0.13</v>
      </c>
      <c r="F34" s="44">
        <v>0.16</v>
      </c>
      <c r="G34" s="44">
        <v>0.1</v>
      </c>
      <c r="H34" s="44">
        <v>7.0000000000000007E-2</v>
      </c>
      <c r="I34" s="44">
        <v>0.12</v>
      </c>
      <c r="J34" s="44">
        <v>0.16</v>
      </c>
      <c r="K34" s="44">
        <v>0.13</v>
      </c>
      <c r="L34" s="45">
        <v>0.16</v>
      </c>
    </row>
    <row r="35" spans="1:12" ht="15.75" x14ac:dyDescent="0.25">
      <c r="A35" s="2" t="s">
        <v>353</v>
      </c>
      <c r="B35" s="4" t="s">
        <v>197</v>
      </c>
      <c r="C35" s="5" t="s">
        <v>197</v>
      </c>
      <c r="D35" s="44">
        <v>0.16</v>
      </c>
      <c r="E35" s="44">
        <v>0.23</v>
      </c>
      <c r="F35" s="44">
        <v>0.25</v>
      </c>
      <c r="G35" s="44">
        <v>0.21</v>
      </c>
      <c r="H35" s="44">
        <v>0.16</v>
      </c>
      <c r="I35" s="44">
        <v>0.19</v>
      </c>
      <c r="J35" s="44">
        <v>0.25</v>
      </c>
      <c r="K35" s="44">
        <v>0.24</v>
      </c>
      <c r="L35" s="45">
        <v>0.27</v>
      </c>
    </row>
    <row r="36" spans="1:12" ht="15.75" x14ac:dyDescent="0.25">
      <c r="A36" s="2" t="s">
        <v>354</v>
      </c>
      <c r="B36" s="4" t="s">
        <v>197</v>
      </c>
      <c r="C36" s="5" t="s">
        <v>197</v>
      </c>
      <c r="D36" s="5" t="s">
        <v>197</v>
      </c>
      <c r="E36" s="44">
        <v>0.26</v>
      </c>
      <c r="F36" s="44">
        <v>0.31</v>
      </c>
      <c r="G36" s="44">
        <v>0.26</v>
      </c>
      <c r="H36" s="44">
        <v>0.24</v>
      </c>
      <c r="I36" s="44">
        <v>0.24</v>
      </c>
      <c r="J36" s="44">
        <v>0.28000000000000003</v>
      </c>
      <c r="K36" s="44">
        <v>0.3</v>
      </c>
      <c r="L36" s="45">
        <v>0.34</v>
      </c>
    </row>
    <row r="37" spans="1:12" ht="15.75" x14ac:dyDescent="0.25">
      <c r="A37" s="2" t="s">
        <v>355</v>
      </c>
      <c r="B37" s="4" t="s">
        <v>197</v>
      </c>
      <c r="C37" s="5" t="s">
        <v>197</v>
      </c>
      <c r="D37" s="5" t="s">
        <v>197</v>
      </c>
      <c r="E37" s="5" t="s">
        <v>197</v>
      </c>
      <c r="F37" s="44">
        <v>0.33</v>
      </c>
      <c r="G37" s="44">
        <v>0.31</v>
      </c>
      <c r="H37" s="44">
        <v>0.28000000000000003</v>
      </c>
      <c r="I37" s="44">
        <v>0.3</v>
      </c>
      <c r="J37" s="44">
        <v>0.32</v>
      </c>
      <c r="K37" s="44">
        <v>0.32</v>
      </c>
      <c r="L37" s="45">
        <v>0.37</v>
      </c>
    </row>
    <row r="38" spans="1:12" ht="15.75" x14ac:dyDescent="0.25">
      <c r="A38" s="2" t="s">
        <v>356</v>
      </c>
      <c r="B38" s="4" t="s">
        <v>197</v>
      </c>
      <c r="C38" s="5" t="s">
        <v>197</v>
      </c>
      <c r="D38" s="5" t="s">
        <v>197</v>
      </c>
      <c r="E38" s="5" t="s">
        <v>197</v>
      </c>
      <c r="F38" s="5" t="s">
        <v>197</v>
      </c>
      <c r="G38" s="44">
        <v>0.32</v>
      </c>
      <c r="H38" s="44">
        <v>0.31</v>
      </c>
      <c r="I38" s="44">
        <v>0.33</v>
      </c>
      <c r="J38" s="44">
        <v>0.34</v>
      </c>
      <c r="K38" s="44">
        <v>0.34</v>
      </c>
      <c r="L38" s="45">
        <v>0.39</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2"/>
  <sheetViews>
    <sheetView showGridLines="0" workbookViewId="0">
      <pane ySplit="5" topLeftCell="A6" activePane="bottomLeft" state="frozen"/>
      <selection pane="bottomLeft"/>
    </sheetView>
  </sheetViews>
  <sheetFormatPr defaultColWidth="11.42578125" defaultRowHeight="15" x14ac:dyDescent="0.25"/>
  <cols>
    <col min="1" max="1" width="60.42578125" customWidth="1"/>
    <col min="2" max="2" width="14.7109375" style="25" customWidth="1"/>
    <col min="3" max="12" width="11.85546875" style="25" customWidth="1"/>
  </cols>
  <sheetData>
    <row r="1" spans="1:12" ht="20.25" x14ac:dyDescent="0.3">
      <c r="A1" s="1" t="s">
        <v>361</v>
      </c>
    </row>
    <row r="2" spans="1:12" ht="15.75" x14ac:dyDescent="0.25">
      <c r="A2" s="31" t="s">
        <v>170</v>
      </c>
      <c r="B2" s="5"/>
      <c r="C2" s="5"/>
      <c r="D2" s="5"/>
      <c r="E2" s="5"/>
      <c r="F2" s="5"/>
      <c r="G2" s="5"/>
      <c r="H2" s="5"/>
      <c r="I2" s="5"/>
      <c r="J2" s="5"/>
      <c r="K2" s="5"/>
    </row>
    <row r="3" spans="1:12" ht="15.75" x14ac:dyDescent="0.25">
      <c r="A3" s="31" t="s">
        <v>192</v>
      </c>
      <c r="B3" s="5"/>
      <c r="C3" s="5"/>
      <c r="D3" s="5"/>
      <c r="E3" s="5"/>
      <c r="F3" s="5"/>
      <c r="G3" s="5"/>
      <c r="H3" s="5"/>
      <c r="I3" s="5"/>
      <c r="J3" s="5"/>
      <c r="K3" s="5"/>
    </row>
    <row r="4" spans="1:12" ht="15.75" x14ac:dyDescent="0.25">
      <c r="A4" s="2" t="s">
        <v>172</v>
      </c>
      <c r="B4" s="5"/>
      <c r="C4" s="5"/>
      <c r="D4" s="5"/>
      <c r="E4" s="5"/>
      <c r="F4" s="5"/>
      <c r="G4" s="5"/>
      <c r="H4" s="5"/>
      <c r="I4" s="5"/>
      <c r="J4" s="5"/>
      <c r="K4" s="5"/>
    </row>
    <row r="5" spans="1:12" ht="30.75" customHeight="1" x14ac:dyDescent="0.25">
      <c r="A5" s="3" t="s">
        <v>362</v>
      </c>
      <c r="B5" s="33" t="s">
        <v>174</v>
      </c>
      <c r="C5" s="32" t="s">
        <v>190</v>
      </c>
      <c r="D5" s="32" t="s">
        <v>175</v>
      </c>
      <c r="E5" s="32" t="s">
        <v>176</v>
      </c>
      <c r="F5" s="32" t="s">
        <v>177</v>
      </c>
      <c r="G5" s="32" t="s">
        <v>178</v>
      </c>
      <c r="H5" s="32" t="s">
        <v>179</v>
      </c>
      <c r="I5" s="32" t="s">
        <v>180</v>
      </c>
      <c r="J5" s="32" t="s">
        <v>181</v>
      </c>
      <c r="K5" s="32" t="s">
        <v>182</v>
      </c>
      <c r="L5" s="32" t="s">
        <v>183</v>
      </c>
    </row>
    <row r="6" spans="1:12" s="39" customFormat="1" ht="21.75" customHeight="1" x14ac:dyDescent="0.25">
      <c r="A6" s="37" t="s">
        <v>363</v>
      </c>
      <c r="B6" s="38">
        <v>5.3999999999999999E-2</v>
      </c>
      <c r="C6" s="40">
        <v>11345</v>
      </c>
      <c r="D6" s="40">
        <v>10768</v>
      </c>
      <c r="E6" s="40">
        <v>8523</v>
      </c>
      <c r="F6" s="40">
        <v>8928</v>
      </c>
      <c r="G6" s="40">
        <v>7444</v>
      </c>
      <c r="H6" s="40">
        <v>3931</v>
      </c>
      <c r="I6" s="40">
        <v>2522</v>
      </c>
      <c r="J6" s="40">
        <v>2469</v>
      </c>
      <c r="K6" s="40">
        <v>2477</v>
      </c>
      <c r="L6" s="43">
        <v>3004</v>
      </c>
    </row>
    <row r="7" spans="1:12" ht="15.75" x14ac:dyDescent="0.25">
      <c r="A7" s="2" t="s">
        <v>364</v>
      </c>
      <c r="B7" s="4">
        <v>3.9E-2</v>
      </c>
      <c r="C7" s="24">
        <v>6994</v>
      </c>
      <c r="D7" s="24">
        <v>6732</v>
      </c>
      <c r="E7" s="24">
        <v>5032</v>
      </c>
      <c r="F7" s="24">
        <v>6241</v>
      </c>
      <c r="G7" s="24">
        <v>4495</v>
      </c>
      <c r="H7" s="24">
        <v>2924</v>
      </c>
      <c r="I7" s="24">
        <v>2424</v>
      </c>
      <c r="J7" s="24">
        <v>2340</v>
      </c>
      <c r="K7" s="24">
        <v>2328</v>
      </c>
      <c r="L7" s="35">
        <v>2885</v>
      </c>
    </row>
    <row r="8" spans="1:12" ht="15.75" x14ac:dyDescent="0.25">
      <c r="A8" s="2" t="s">
        <v>365</v>
      </c>
      <c r="B8" s="4">
        <v>8.5999999999999993E-2</v>
      </c>
      <c r="C8" s="24">
        <v>4212</v>
      </c>
      <c r="D8" s="24">
        <v>3880</v>
      </c>
      <c r="E8" s="24">
        <v>3311</v>
      </c>
      <c r="F8" s="24">
        <v>2531</v>
      </c>
      <c r="G8" s="24">
        <v>2876</v>
      </c>
      <c r="H8" s="5">
        <v>912</v>
      </c>
      <c r="I8" s="5" t="s">
        <v>197</v>
      </c>
      <c r="J8" s="5" t="s">
        <v>197</v>
      </c>
      <c r="K8" s="5" t="s">
        <v>197</v>
      </c>
      <c r="L8" s="34" t="s">
        <v>197</v>
      </c>
    </row>
    <row r="9" spans="1:12" ht="15.75" x14ac:dyDescent="0.25">
      <c r="A9" s="2" t="s">
        <v>366</v>
      </c>
      <c r="B9" s="4">
        <v>-0.109</v>
      </c>
      <c r="C9" s="5">
        <v>139</v>
      </c>
      <c r="D9" s="5">
        <v>156</v>
      </c>
      <c r="E9" s="5">
        <v>180</v>
      </c>
      <c r="F9" s="5">
        <v>156</v>
      </c>
      <c r="G9" s="5">
        <v>73</v>
      </c>
      <c r="H9" s="5">
        <v>95</v>
      </c>
      <c r="I9" s="5">
        <v>98</v>
      </c>
      <c r="J9" s="5">
        <v>129</v>
      </c>
      <c r="K9" s="5">
        <v>149</v>
      </c>
      <c r="L9" s="34">
        <v>119</v>
      </c>
    </row>
    <row r="10" spans="1:12" s="39" customFormat="1" ht="21" customHeight="1" x14ac:dyDescent="0.25">
      <c r="A10" s="37" t="s">
        <v>367</v>
      </c>
      <c r="B10" s="38">
        <v>0.29299999999999998</v>
      </c>
      <c r="C10" s="40">
        <v>3774</v>
      </c>
      <c r="D10" s="40">
        <v>2919</v>
      </c>
      <c r="E10" s="40">
        <v>2602</v>
      </c>
      <c r="F10" s="40">
        <v>2490</v>
      </c>
      <c r="G10" s="40">
        <v>1284</v>
      </c>
      <c r="H10" s="40">
        <v>1445</v>
      </c>
      <c r="I10" s="40">
        <v>2047</v>
      </c>
      <c r="J10" s="40">
        <v>2007</v>
      </c>
      <c r="K10" s="40">
        <v>2480</v>
      </c>
      <c r="L10" s="43">
        <v>2625</v>
      </c>
    </row>
    <row r="11" spans="1:12" ht="15.75" x14ac:dyDescent="0.25">
      <c r="A11" s="2" t="s">
        <v>368</v>
      </c>
      <c r="B11" s="4">
        <v>0.129</v>
      </c>
      <c r="C11" s="24">
        <v>1809</v>
      </c>
      <c r="D11" s="24">
        <v>1603</v>
      </c>
      <c r="E11" s="24">
        <v>1583</v>
      </c>
      <c r="F11" s="24">
        <v>1582</v>
      </c>
      <c r="G11" s="5">
        <v>642</v>
      </c>
      <c r="H11" s="5">
        <v>781</v>
      </c>
      <c r="I11" s="24">
        <v>1182</v>
      </c>
      <c r="J11" s="24">
        <v>1196</v>
      </c>
      <c r="K11" s="24">
        <v>1583</v>
      </c>
      <c r="L11" s="35">
        <v>1709</v>
      </c>
    </row>
    <row r="12" spans="1:12" ht="15.75" x14ac:dyDescent="0.25">
      <c r="A12" s="2" t="s">
        <v>366</v>
      </c>
      <c r="B12" s="4">
        <v>0.49299999999999999</v>
      </c>
      <c r="C12" s="24">
        <v>1965</v>
      </c>
      <c r="D12" s="24">
        <v>1316</v>
      </c>
      <c r="E12" s="24">
        <v>1019</v>
      </c>
      <c r="F12" s="5">
        <v>908</v>
      </c>
      <c r="G12" s="5">
        <v>642</v>
      </c>
      <c r="H12" s="5">
        <v>664</v>
      </c>
      <c r="I12" s="5">
        <v>865</v>
      </c>
      <c r="J12" s="5">
        <v>811</v>
      </c>
      <c r="K12" s="5">
        <v>897</v>
      </c>
      <c r="L12" s="34">
        <v>916</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showGridLines="0" workbookViewId="0">
      <pane ySplit="3" topLeftCell="A4" activePane="bottomLeft" state="frozen"/>
      <selection pane="bottomLeft"/>
    </sheetView>
  </sheetViews>
  <sheetFormatPr defaultColWidth="11.42578125" defaultRowHeight="14.25" x14ac:dyDescent="0.2"/>
  <cols>
    <col min="1" max="1" width="30.7109375" style="104" customWidth="1"/>
    <col min="2" max="2" width="76.5703125" style="104" customWidth="1"/>
    <col min="3" max="16384" width="11.42578125" style="104"/>
  </cols>
  <sheetData>
    <row r="1" spans="1:6" ht="20.25" x14ac:dyDescent="0.3">
      <c r="A1" s="110" t="s">
        <v>62</v>
      </c>
    </row>
    <row r="2" spans="1:6" ht="15" x14ac:dyDescent="0.2">
      <c r="A2" s="105" t="s">
        <v>16</v>
      </c>
      <c r="B2" s="105"/>
      <c r="C2" s="105"/>
      <c r="D2" s="105"/>
      <c r="E2" s="105"/>
      <c r="F2" s="105"/>
    </row>
    <row r="3" spans="1:6" ht="15.75" x14ac:dyDescent="0.25">
      <c r="A3" s="112" t="s">
        <v>17</v>
      </c>
      <c r="B3" s="112" t="s">
        <v>18</v>
      </c>
      <c r="C3" s="112" t="s">
        <v>19</v>
      </c>
      <c r="D3" s="112"/>
      <c r="E3" s="105"/>
      <c r="F3" s="105"/>
    </row>
    <row r="4" spans="1:6" ht="17.25" customHeight="1" x14ac:dyDescent="0.2">
      <c r="A4" s="111" t="str">
        <f>HYPERLINK("#Table_mor_1!A1","Table_mor_1")</f>
        <v>Table_mor_1</v>
      </c>
      <c r="B4" s="105" t="s">
        <v>21</v>
      </c>
      <c r="C4" s="105" t="s">
        <v>22</v>
      </c>
      <c r="D4" s="105"/>
      <c r="E4" s="105"/>
      <c r="F4" s="105"/>
    </row>
    <row r="5" spans="1:6" ht="17.25" customHeight="1" x14ac:dyDescent="0.2">
      <c r="A5" s="111" t="str">
        <f>HYPERLINK("#Table_ban_1!A1","Table_ban_1")</f>
        <v>Table_ban_1</v>
      </c>
      <c r="B5" s="105" t="s">
        <v>24</v>
      </c>
      <c r="C5" s="105" t="s">
        <v>25</v>
      </c>
      <c r="D5" s="105"/>
      <c r="E5" s="105"/>
      <c r="F5" s="105"/>
    </row>
    <row r="6" spans="1:6" ht="17.25" customHeight="1" x14ac:dyDescent="0.2">
      <c r="A6" s="111" t="str">
        <f>HYPERLINK("#Table_ban_2!A1","Table_ban_2")</f>
        <v>Table_ban_2</v>
      </c>
      <c r="B6" s="105" t="s">
        <v>24</v>
      </c>
      <c r="C6" s="105" t="s">
        <v>27</v>
      </c>
      <c r="D6" s="105"/>
      <c r="E6" s="105"/>
      <c r="F6" s="105"/>
    </row>
    <row r="7" spans="1:6" ht="17.25" customHeight="1" x14ac:dyDescent="0.2">
      <c r="A7" s="111" t="str">
        <f>HYPERLINK("#Table_ban_3!A1","Table_ban_3")</f>
        <v>Table_ban_3</v>
      </c>
      <c r="B7" s="105" t="s">
        <v>24</v>
      </c>
      <c r="C7" s="105" t="s">
        <v>29</v>
      </c>
      <c r="D7" s="105"/>
      <c r="E7" s="105"/>
      <c r="F7" s="105"/>
    </row>
    <row r="8" spans="1:6" ht="17.25" customHeight="1" x14ac:dyDescent="0.2">
      <c r="A8" s="111" t="str">
        <f>HYPERLINK("#Table_ban_4!A1","Table_ban_4")</f>
        <v>Table_ban_4</v>
      </c>
      <c r="B8" s="105" t="s">
        <v>24</v>
      </c>
      <c r="C8" s="105" t="s">
        <v>30</v>
      </c>
      <c r="D8" s="105"/>
      <c r="E8" s="105"/>
      <c r="F8" s="105"/>
    </row>
    <row r="9" spans="1:6" ht="17.25" customHeight="1" x14ac:dyDescent="0.2">
      <c r="A9" s="111" t="str">
        <f>HYPERLINK("#Table_ban_5!A1","Table_ban_5")</f>
        <v>Table_ban_5</v>
      </c>
      <c r="B9" s="105" t="s">
        <v>24</v>
      </c>
      <c r="C9" s="105" t="s">
        <v>31</v>
      </c>
      <c r="D9" s="105"/>
      <c r="E9" s="105"/>
      <c r="F9" s="105"/>
    </row>
    <row r="10" spans="1:6" ht="17.25" customHeight="1" x14ac:dyDescent="0.2">
      <c r="A10" s="111" t="str">
        <f>HYPERLINK("#Table_ban_6!A1","Table_ban_6")</f>
        <v>Table_ban_6</v>
      </c>
      <c r="B10" s="105" t="s">
        <v>24</v>
      </c>
      <c r="C10" s="105" t="s">
        <v>33</v>
      </c>
      <c r="D10" s="105"/>
      <c r="E10" s="105"/>
      <c r="F10" s="105"/>
    </row>
    <row r="11" spans="1:6" ht="17.25" customHeight="1" x14ac:dyDescent="0.2">
      <c r="A11" s="111" t="str">
        <f>HYPERLINK("#Table_ptd_1!A1","Table_ptd_1")</f>
        <v>Table_ptd_1</v>
      </c>
      <c r="B11" s="105" t="s">
        <v>34</v>
      </c>
      <c r="C11" s="105" t="s">
        <v>35</v>
      </c>
      <c r="D11" s="105"/>
      <c r="E11" s="105"/>
      <c r="F11" s="105"/>
    </row>
    <row r="12" spans="1:6" ht="17.25" customHeight="1" x14ac:dyDescent="0.2">
      <c r="A12" s="111" t="str">
        <f>HYPERLINK("#Table_ptd_2!A1","Table_ptd_2")</f>
        <v>Table_ptd_2</v>
      </c>
      <c r="B12" s="105" t="s">
        <v>34</v>
      </c>
      <c r="C12" s="105" t="s">
        <v>37</v>
      </c>
      <c r="D12" s="105"/>
      <c r="E12" s="105"/>
      <c r="F12" s="105"/>
    </row>
    <row r="13" spans="1:6" ht="17.25" customHeight="1" x14ac:dyDescent="0.2">
      <c r="A13" s="111" t="str">
        <f>HYPERLINK("#Table_ptd_3!A1","Table_ptd_3")</f>
        <v>Table_ptd_3</v>
      </c>
      <c r="B13" s="105" t="s">
        <v>34</v>
      </c>
      <c r="C13" s="105" t="s">
        <v>38</v>
      </c>
      <c r="D13" s="105"/>
      <c r="E13" s="105"/>
      <c r="F13" s="105"/>
    </row>
    <row r="14" spans="1:6" ht="17.25" customHeight="1" x14ac:dyDescent="0.2">
      <c r="A14" s="111" t="str">
        <f>HYPERLINK("#Table_ptd_4!A1","Table_ptd_4")</f>
        <v>Table_ptd_4</v>
      </c>
      <c r="B14" s="105" t="s">
        <v>34</v>
      </c>
      <c r="C14" s="105" t="s">
        <v>40</v>
      </c>
      <c r="D14" s="105"/>
      <c r="E14" s="105"/>
      <c r="F14" s="105"/>
    </row>
    <row r="15" spans="1:6" ht="17.25" customHeight="1" x14ac:dyDescent="0.2">
      <c r="A15" s="111" t="str">
        <f>HYPERLINK("#Table_das_1!A1","Table_das_1")</f>
        <v>Table_das_1</v>
      </c>
      <c r="B15" s="105" t="s">
        <v>41</v>
      </c>
      <c r="C15" s="105" t="s">
        <v>42</v>
      </c>
      <c r="D15" s="105"/>
      <c r="E15" s="105"/>
      <c r="F15" s="105"/>
    </row>
    <row r="16" spans="1:6" ht="17.25" customHeight="1" x14ac:dyDescent="0.2">
      <c r="A16" s="111" t="str">
        <f>HYPERLINK("#Table_das_2!A1","Table_das_2")</f>
        <v>Table_das_2</v>
      </c>
      <c r="B16" s="105" t="s">
        <v>41</v>
      </c>
      <c r="C16" s="105" t="s">
        <v>43</v>
      </c>
      <c r="D16" s="105"/>
      <c r="E16" s="105"/>
      <c r="F16" s="105"/>
    </row>
    <row r="17" spans="1:6" ht="17.25" customHeight="1" x14ac:dyDescent="0.2">
      <c r="A17" s="111" t="str">
        <f>HYPERLINK("#Table_das_3!A1","Table_das_3")</f>
        <v>Table_das_3</v>
      </c>
      <c r="B17" s="105" t="s">
        <v>41</v>
      </c>
      <c r="C17" s="105" t="s">
        <v>44</v>
      </c>
      <c r="D17" s="105"/>
      <c r="E17" s="105"/>
      <c r="F17" s="105"/>
    </row>
    <row r="18" spans="1:6" ht="17.25" customHeight="1" x14ac:dyDescent="0.2">
      <c r="A18" s="111" t="str">
        <f>HYPERLINK("#Table_das_4!A1","Table_das_4")</f>
        <v>Table_das_4</v>
      </c>
      <c r="B18" s="105" t="s">
        <v>41</v>
      </c>
      <c r="C18" s="105" t="s">
        <v>46</v>
      </c>
      <c r="D18" s="105"/>
      <c r="E18" s="105"/>
      <c r="F18" s="105"/>
    </row>
    <row r="19" spans="1:6" ht="17.25" customHeight="1" x14ac:dyDescent="0.2">
      <c r="A19" s="111" t="str">
        <f>HYPERLINK("#Table_cor_1!A1","Table_cor_1")</f>
        <v>Table_cor_1</v>
      </c>
      <c r="B19" s="105" t="s">
        <v>48</v>
      </c>
      <c r="C19" s="105" t="s">
        <v>49</v>
      </c>
      <c r="D19" s="105"/>
      <c r="E19" s="105"/>
      <c r="F19" s="105"/>
    </row>
    <row r="20" spans="1:6" ht="17.25" customHeight="1" x14ac:dyDescent="0.2">
      <c r="A20" s="111" t="str">
        <f>HYPERLINK("#Table_la_1a!A1","Table_la_1a")</f>
        <v>Table_la_1a</v>
      </c>
      <c r="B20" s="109" t="s">
        <v>50</v>
      </c>
      <c r="C20" s="105" t="s">
        <v>619</v>
      </c>
      <c r="D20" s="105"/>
      <c r="E20" s="105"/>
      <c r="F20" s="105"/>
    </row>
    <row r="21" spans="1:6" ht="17.25" customHeight="1" x14ac:dyDescent="0.2">
      <c r="A21" s="111" t="str">
        <f>HYPERLINK("#Table_la_1b!A1","Table_la_1b")</f>
        <v>Table_la_1b</v>
      </c>
      <c r="B21" s="109" t="s">
        <v>50</v>
      </c>
      <c r="C21" s="105" t="s">
        <v>620</v>
      </c>
      <c r="D21" s="105"/>
      <c r="E21" s="105"/>
      <c r="F21" s="105"/>
    </row>
    <row r="22" spans="1:6" ht="17.25" customHeight="1" x14ac:dyDescent="0.2">
      <c r="A22" s="111" t="str">
        <f>HYPERLINK("#Table_la_2a!A1","Table_la_2a")</f>
        <v>Table_la_2a</v>
      </c>
      <c r="B22" s="109" t="s">
        <v>24</v>
      </c>
      <c r="C22" s="105" t="s">
        <v>621</v>
      </c>
      <c r="D22" s="105"/>
      <c r="E22" s="105"/>
      <c r="F22" s="105"/>
    </row>
    <row r="23" spans="1:6" ht="17.25" customHeight="1" x14ac:dyDescent="0.2">
      <c r="A23" s="111" t="str">
        <f>HYPERLINK("#Table_la_2b!A1","Table_la_2b")</f>
        <v>Table_la_2b</v>
      </c>
      <c r="B23" s="109" t="s">
        <v>24</v>
      </c>
      <c r="C23" s="105" t="s">
        <v>622</v>
      </c>
      <c r="D23" s="105"/>
      <c r="E23" s="105"/>
      <c r="F23" s="105"/>
    </row>
    <row r="24" spans="1:6" ht="17.25" customHeight="1" x14ac:dyDescent="0.2">
      <c r="A24" s="111" t="str">
        <f>HYPERLINK("#Table_la_3a!A1","Table_la_3a")</f>
        <v>Table_la_3a</v>
      </c>
      <c r="B24" s="109" t="s">
        <v>34</v>
      </c>
      <c r="C24" s="105" t="s">
        <v>623</v>
      </c>
      <c r="D24" s="105"/>
      <c r="E24" s="105"/>
      <c r="F24" s="105"/>
    </row>
    <row r="25" spans="1:6" ht="17.25" customHeight="1" x14ac:dyDescent="0.2">
      <c r="A25" s="111" t="str">
        <f>HYPERLINK("#Table_la_3b!A1","Table_la_3b")</f>
        <v>Table_la_3b</v>
      </c>
      <c r="B25" s="109" t="s">
        <v>34</v>
      </c>
      <c r="C25" s="105" t="s">
        <v>624</v>
      </c>
      <c r="D25" s="105"/>
      <c r="E25" s="105"/>
      <c r="F25" s="105"/>
    </row>
    <row r="26" spans="1:6" ht="17.25" customHeight="1" x14ac:dyDescent="0.2">
      <c r="A26" s="111" t="str">
        <f>HYPERLINK("#Table_la_4a!A1","Table_la_4a")</f>
        <v>Table_la_4a</v>
      </c>
      <c r="B26" s="109" t="s">
        <v>41</v>
      </c>
      <c r="C26" s="105" t="s">
        <v>625</v>
      </c>
      <c r="D26" s="105"/>
      <c r="E26" s="105"/>
      <c r="F26" s="105"/>
    </row>
    <row r="27" spans="1:6" ht="17.25" customHeight="1" x14ac:dyDescent="0.2">
      <c r="A27" s="111" t="str">
        <f>HYPERLINK("#Table_la_4b!A1","Table_la_4b")</f>
        <v>Table_la_4b</v>
      </c>
      <c r="B27" s="109" t="s">
        <v>41</v>
      </c>
      <c r="C27" s="105" t="s">
        <v>626</v>
      </c>
      <c r="D27" s="105"/>
      <c r="E27" s="105"/>
      <c r="F27" s="105"/>
    </row>
    <row r="28" spans="1:6" ht="17.25" customHeight="1" x14ac:dyDescent="0.2">
      <c r="A28" s="111" t="str">
        <f>HYPERLINK("#Table_debt_1!A1","Table_debt_1")</f>
        <v>Table_debt_1</v>
      </c>
      <c r="B28" s="105" t="s">
        <v>52</v>
      </c>
      <c r="C28" s="105" t="s">
        <v>53</v>
      </c>
      <c r="D28" s="105"/>
      <c r="E28" s="105"/>
      <c r="F28" s="105"/>
    </row>
    <row r="29" spans="1:6" ht="17.25" customHeight="1" x14ac:dyDescent="0.2">
      <c r="A29" s="111" t="str">
        <f>HYPERLINK("#Table_contribution_1!A1","Table_contribution_1")</f>
        <v>Table_contribution_1</v>
      </c>
      <c r="B29" s="105" t="s">
        <v>52</v>
      </c>
      <c r="C29" s="105" t="s">
        <v>55</v>
      </c>
      <c r="D29" s="105"/>
      <c r="E29" s="105"/>
      <c r="F29" s="105"/>
    </row>
    <row r="30" spans="1:6" ht="17.25" customHeight="1" x14ac:dyDescent="0.2">
      <c r="A30" s="111" t="str">
        <f>HYPERLINK("#Table_review_1!A1","Table_review_1")</f>
        <v>Table_review_1</v>
      </c>
      <c r="B30" s="105" t="s">
        <v>56</v>
      </c>
      <c r="C30" s="105" t="s">
        <v>57</v>
      </c>
      <c r="D30" s="105"/>
      <c r="E30" s="105"/>
      <c r="F30" s="105"/>
    </row>
    <row r="31" spans="1:6" ht="17.25" customHeight="1" x14ac:dyDescent="0.2">
      <c r="A31" s="111" t="str">
        <f>HYPERLINK("#Time_series_annual!A1","Time_series_annual")</f>
        <v>Time_series_annual</v>
      </c>
      <c r="B31" s="105" t="s">
        <v>58</v>
      </c>
      <c r="C31" s="105" t="s">
        <v>59</v>
      </c>
      <c r="D31" s="105"/>
      <c r="E31" s="105"/>
      <c r="F31" s="105"/>
    </row>
    <row r="32" spans="1:6" ht="17.25" customHeight="1" x14ac:dyDescent="0.2">
      <c r="A32" s="111" t="str">
        <f>HYPERLINK("#Glossary!A1","Glossary")</f>
        <v>Glossary</v>
      </c>
      <c r="B32" s="105" t="s">
        <v>60</v>
      </c>
      <c r="C32" s="105" t="s">
        <v>61</v>
      </c>
      <c r="D32" s="105"/>
      <c r="E32" s="105"/>
      <c r="F32" s="105"/>
    </row>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10"/>
  <sheetViews>
    <sheetView showGridLines="0" workbookViewId="0">
      <pane ySplit="5" topLeftCell="A6" activePane="bottomLeft" state="frozen"/>
      <selection pane="bottomLeft"/>
    </sheetView>
  </sheetViews>
  <sheetFormatPr defaultColWidth="11.42578125" defaultRowHeight="15" x14ac:dyDescent="0.25"/>
  <cols>
    <col min="1" max="1" width="55.28515625" customWidth="1"/>
    <col min="2" max="2" width="16.140625" style="25" customWidth="1"/>
    <col min="3" max="12" width="9.7109375" style="25" bestFit="1" customWidth="1"/>
  </cols>
  <sheetData>
    <row r="1" spans="1:12" ht="20.25" x14ac:dyDescent="0.3">
      <c r="A1" s="1" t="s">
        <v>369</v>
      </c>
    </row>
    <row r="2" spans="1:12" ht="15.75" x14ac:dyDescent="0.25">
      <c r="A2" s="31" t="s">
        <v>170</v>
      </c>
      <c r="B2" s="5"/>
      <c r="C2" s="5"/>
      <c r="D2" s="5"/>
      <c r="E2" s="5"/>
      <c r="F2" s="5"/>
      <c r="G2" s="5"/>
      <c r="H2" s="5"/>
      <c r="I2" s="5"/>
      <c r="J2" s="5"/>
      <c r="K2" s="5"/>
    </row>
    <row r="3" spans="1:12" ht="15.75" x14ac:dyDescent="0.25">
      <c r="A3" s="31" t="s">
        <v>192</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370</v>
      </c>
      <c r="B5" s="33" t="s">
        <v>174</v>
      </c>
      <c r="C5" s="32" t="s">
        <v>190</v>
      </c>
      <c r="D5" s="32" t="s">
        <v>175</v>
      </c>
      <c r="E5" s="32" t="s">
        <v>176</v>
      </c>
      <c r="F5" s="32" t="s">
        <v>177</v>
      </c>
      <c r="G5" s="32" t="s">
        <v>178</v>
      </c>
      <c r="H5" s="32" t="s">
        <v>179</v>
      </c>
      <c r="I5" s="32" t="s">
        <v>180</v>
      </c>
      <c r="J5" s="32" t="s">
        <v>181</v>
      </c>
      <c r="K5" s="32" t="s">
        <v>182</v>
      </c>
      <c r="L5" s="32" t="s">
        <v>183</v>
      </c>
    </row>
    <row r="6" spans="1:12" s="39" customFormat="1" ht="21.75" customHeight="1" x14ac:dyDescent="0.25">
      <c r="A6" s="37" t="s">
        <v>371</v>
      </c>
      <c r="B6" s="38">
        <v>6.0000000000000001E-3</v>
      </c>
      <c r="C6" s="40">
        <v>1175</v>
      </c>
      <c r="D6" s="40">
        <v>1168</v>
      </c>
      <c r="E6" s="40">
        <v>1132</v>
      </c>
      <c r="F6" s="41">
        <v>854</v>
      </c>
      <c r="G6" s="41">
        <v>442</v>
      </c>
      <c r="H6" s="41">
        <v>948</v>
      </c>
      <c r="I6" s="41">
        <v>967</v>
      </c>
      <c r="J6" s="41">
        <v>884</v>
      </c>
      <c r="K6" s="41">
        <v>846</v>
      </c>
      <c r="L6" s="42">
        <v>902</v>
      </c>
    </row>
    <row r="7" spans="1:12" ht="22.5" customHeight="1" x14ac:dyDescent="0.25">
      <c r="A7" s="2" t="s">
        <v>372</v>
      </c>
      <c r="B7" s="4">
        <v>-1</v>
      </c>
      <c r="C7" s="5">
        <v>0</v>
      </c>
      <c r="D7" s="5">
        <v>1</v>
      </c>
      <c r="E7" s="5">
        <v>0</v>
      </c>
      <c r="F7" s="5">
        <v>0</v>
      </c>
      <c r="G7" s="5">
        <v>0</v>
      </c>
      <c r="H7" s="5">
        <v>1</v>
      </c>
      <c r="I7" s="5">
        <v>3</v>
      </c>
      <c r="J7" s="5">
        <v>1</v>
      </c>
      <c r="K7" s="5">
        <v>5</v>
      </c>
      <c r="L7" s="34">
        <v>4</v>
      </c>
    </row>
    <row r="8" spans="1:12" ht="15.75" x14ac:dyDescent="0.25">
      <c r="A8" s="2" t="s">
        <v>373</v>
      </c>
      <c r="B8" s="4">
        <v>8.3000000000000004E-2</v>
      </c>
      <c r="C8" s="5">
        <v>483</v>
      </c>
      <c r="D8" s="5">
        <v>446</v>
      </c>
      <c r="E8" s="5">
        <v>340</v>
      </c>
      <c r="F8" s="5">
        <v>154</v>
      </c>
      <c r="G8" s="5">
        <v>172</v>
      </c>
      <c r="H8" s="5">
        <v>618</v>
      </c>
      <c r="I8" s="5">
        <v>601</v>
      </c>
      <c r="J8" s="5">
        <v>548</v>
      </c>
      <c r="K8" s="5">
        <v>558</v>
      </c>
      <c r="L8" s="34">
        <v>596</v>
      </c>
    </row>
    <row r="9" spans="1:12" ht="15.75" x14ac:dyDescent="0.25">
      <c r="A9" s="2" t="s">
        <v>374</v>
      </c>
      <c r="B9" s="4">
        <v>-4.2000000000000003E-2</v>
      </c>
      <c r="C9" s="5">
        <v>692</v>
      </c>
      <c r="D9" s="5">
        <v>722</v>
      </c>
      <c r="E9" s="5">
        <v>792</v>
      </c>
      <c r="F9" s="5">
        <v>700</v>
      </c>
      <c r="G9" s="5">
        <v>270</v>
      </c>
      <c r="H9" s="5">
        <v>329</v>
      </c>
      <c r="I9" s="5">
        <v>363</v>
      </c>
      <c r="J9" s="5">
        <v>335</v>
      </c>
      <c r="K9" s="5">
        <v>283</v>
      </c>
      <c r="L9" s="34">
        <v>302</v>
      </c>
    </row>
    <row r="10" spans="1:12" s="39" customFormat="1" ht="22.5" customHeight="1" x14ac:dyDescent="0.25">
      <c r="A10" s="37" t="s">
        <v>375</v>
      </c>
      <c r="B10" s="38">
        <v>0.24099999999999999</v>
      </c>
      <c r="C10" s="41">
        <v>639</v>
      </c>
      <c r="D10" s="41">
        <v>515</v>
      </c>
      <c r="E10" s="41">
        <v>632</v>
      </c>
      <c r="F10" s="41">
        <v>717</v>
      </c>
      <c r="G10" s="41">
        <v>879</v>
      </c>
      <c r="H10" s="41">
        <v>705</v>
      </c>
      <c r="I10" s="41">
        <v>507</v>
      </c>
      <c r="J10" s="41">
        <v>533</v>
      </c>
      <c r="K10" s="41">
        <v>597</v>
      </c>
      <c r="L10" s="42">
        <v>810</v>
      </c>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47.7109375" customWidth="1"/>
    <col min="2" max="2" width="16.7109375" style="25" customWidth="1"/>
    <col min="3" max="12" width="12.28515625" style="25" customWidth="1"/>
  </cols>
  <sheetData>
    <row r="1" spans="1:12" ht="20.25" x14ac:dyDescent="0.3">
      <c r="A1" s="1" t="s">
        <v>376</v>
      </c>
    </row>
    <row r="2" spans="1:12" ht="15.75" x14ac:dyDescent="0.25">
      <c r="A2" s="31" t="s">
        <v>377</v>
      </c>
      <c r="B2" s="5"/>
      <c r="C2" s="5"/>
      <c r="D2" s="5"/>
      <c r="E2" s="5"/>
      <c r="F2" s="5"/>
      <c r="G2" s="5"/>
      <c r="H2" s="5"/>
      <c r="I2" s="5"/>
      <c r="J2" s="5"/>
      <c r="K2" s="5"/>
    </row>
    <row r="3" spans="1:12" ht="15.75" x14ac:dyDescent="0.25">
      <c r="A3" s="31" t="s">
        <v>378</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379</v>
      </c>
      <c r="B5" s="33" t="s">
        <v>174</v>
      </c>
      <c r="C5" s="32" t="s">
        <v>190</v>
      </c>
      <c r="D5" s="32" t="s">
        <v>175</v>
      </c>
      <c r="E5" s="32" t="s">
        <v>176</v>
      </c>
      <c r="F5" s="32" t="s">
        <v>177</v>
      </c>
      <c r="G5" s="32" t="s">
        <v>178</v>
      </c>
      <c r="H5" s="32" t="s">
        <v>179</v>
      </c>
      <c r="I5" s="32" t="s">
        <v>180</v>
      </c>
      <c r="J5" s="32" t="s">
        <v>181</v>
      </c>
      <c r="K5" s="32" t="s">
        <v>182</v>
      </c>
      <c r="L5" s="32" t="s">
        <v>183</v>
      </c>
    </row>
    <row r="6" spans="1:12" ht="15.75" x14ac:dyDescent="0.25">
      <c r="A6" s="2" t="s">
        <v>380</v>
      </c>
      <c r="B6" s="4">
        <v>-8.5000000000000006E-2</v>
      </c>
      <c r="C6" s="5">
        <v>322</v>
      </c>
      <c r="D6" s="5">
        <v>352</v>
      </c>
      <c r="E6" s="5">
        <v>397</v>
      </c>
      <c r="F6" s="5">
        <v>347</v>
      </c>
      <c r="G6" s="5">
        <v>316</v>
      </c>
      <c r="H6" s="5">
        <v>602</v>
      </c>
      <c r="I6" s="5">
        <v>497</v>
      </c>
      <c r="J6" s="5">
        <v>483</v>
      </c>
      <c r="K6" s="5">
        <v>484</v>
      </c>
      <c r="L6" s="34">
        <v>354</v>
      </c>
    </row>
    <row r="7" spans="1:12" ht="15.75" x14ac:dyDescent="0.25">
      <c r="A7" s="2" t="s">
        <v>381</v>
      </c>
      <c r="B7" s="4">
        <v>-9.8000000000000004E-2</v>
      </c>
      <c r="C7" s="5">
        <v>304</v>
      </c>
      <c r="D7" s="5">
        <v>337</v>
      </c>
      <c r="E7" s="5">
        <v>311</v>
      </c>
      <c r="F7" s="5">
        <v>330</v>
      </c>
      <c r="G7" s="5">
        <v>319</v>
      </c>
      <c r="H7" s="5">
        <v>547</v>
      </c>
      <c r="I7" s="5">
        <v>465</v>
      </c>
      <c r="J7" s="5">
        <v>420</v>
      </c>
      <c r="K7" s="5">
        <v>350</v>
      </c>
      <c r="L7" s="34">
        <v>278</v>
      </c>
    </row>
    <row r="8" spans="1:12" ht="15.75" x14ac:dyDescent="0.25">
      <c r="A8" s="2" t="s">
        <v>382</v>
      </c>
      <c r="B8" s="4">
        <v>0.16600000000000001</v>
      </c>
      <c r="C8" s="5">
        <v>218</v>
      </c>
      <c r="D8" s="5">
        <v>187</v>
      </c>
      <c r="E8" s="5">
        <v>184</v>
      </c>
      <c r="F8" s="5">
        <v>178</v>
      </c>
      <c r="G8" s="5">
        <v>153</v>
      </c>
      <c r="H8" s="5">
        <v>302</v>
      </c>
      <c r="I8" s="5">
        <v>301</v>
      </c>
      <c r="J8" s="5">
        <v>261</v>
      </c>
      <c r="K8" s="5">
        <v>243</v>
      </c>
      <c r="L8" s="34">
        <v>183</v>
      </c>
    </row>
    <row r="9" spans="1:12" ht="15.75" x14ac:dyDescent="0.25">
      <c r="A9" s="2" t="s">
        <v>383</v>
      </c>
      <c r="B9" s="4">
        <v>0.185</v>
      </c>
      <c r="C9" s="5">
        <v>96</v>
      </c>
      <c r="D9" s="5">
        <v>81</v>
      </c>
      <c r="E9" s="5">
        <v>99</v>
      </c>
      <c r="F9" s="5">
        <v>103</v>
      </c>
      <c r="G9" s="5">
        <v>119</v>
      </c>
      <c r="H9" s="5">
        <v>177</v>
      </c>
      <c r="I9" s="5">
        <v>167</v>
      </c>
      <c r="J9" s="5">
        <v>148</v>
      </c>
      <c r="K9" s="5">
        <v>123</v>
      </c>
      <c r="L9" s="34">
        <v>110</v>
      </c>
    </row>
    <row r="10" spans="1:12" ht="15.75" x14ac:dyDescent="0.25">
      <c r="A10" s="2" t="s">
        <v>384</v>
      </c>
      <c r="B10" s="4">
        <v>-8.6999999999999994E-2</v>
      </c>
      <c r="C10" s="5">
        <v>464</v>
      </c>
      <c r="D10" s="5">
        <v>508</v>
      </c>
      <c r="E10" s="5">
        <v>478</v>
      </c>
      <c r="F10" s="5">
        <v>505</v>
      </c>
      <c r="G10" s="5">
        <v>469</v>
      </c>
      <c r="H10" s="5">
        <v>812</v>
      </c>
      <c r="I10" s="5">
        <v>697</v>
      </c>
      <c r="J10" s="5">
        <v>617</v>
      </c>
      <c r="K10" s="5">
        <v>632</v>
      </c>
      <c r="L10" s="34">
        <v>533</v>
      </c>
    </row>
    <row r="11" spans="1:12" ht="15.75" x14ac:dyDescent="0.25">
      <c r="A11" s="2" t="s">
        <v>385</v>
      </c>
      <c r="B11" s="4">
        <v>-0.218</v>
      </c>
      <c r="C11" s="5">
        <v>68</v>
      </c>
      <c r="D11" s="5">
        <v>87</v>
      </c>
      <c r="E11" s="5">
        <v>89</v>
      </c>
      <c r="F11" s="5">
        <v>76</v>
      </c>
      <c r="G11" s="5">
        <v>83</v>
      </c>
      <c r="H11" s="5">
        <v>139</v>
      </c>
      <c r="I11" s="5">
        <v>137</v>
      </c>
      <c r="J11" s="5">
        <v>101</v>
      </c>
      <c r="K11" s="5">
        <v>108</v>
      </c>
      <c r="L11" s="34">
        <v>85</v>
      </c>
    </row>
    <row r="12" spans="1:12" ht="15.75" x14ac:dyDescent="0.25">
      <c r="A12" s="2" t="s">
        <v>386</v>
      </c>
      <c r="B12" s="4">
        <v>0.03</v>
      </c>
      <c r="C12" s="5">
        <v>169</v>
      </c>
      <c r="D12" s="5">
        <v>164</v>
      </c>
      <c r="E12" s="5">
        <v>177</v>
      </c>
      <c r="F12" s="5">
        <v>179</v>
      </c>
      <c r="G12" s="5">
        <v>163</v>
      </c>
      <c r="H12" s="5">
        <v>307</v>
      </c>
      <c r="I12" s="5">
        <v>317</v>
      </c>
      <c r="J12" s="5">
        <v>222</v>
      </c>
      <c r="K12" s="5">
        <v>233</v>
      </c>
      <c r="L12" s="34">
        <v>195</v>
      </c>
    </row>
    <row r="13" spans="1:12" ht="15.75" x14ac:dyDescent="0.25">
      <c r="A13" s="2" t="s">
        <v>387</v>
      </c>
      <c r="B13" s="4">
        <v>-0.17499999999999999</v>
      </c>
      <c r="C13" s="5">
        <v>208</v>
      </c>
      <c r="D13" s="5">
        <v>252</v>
      </c>
      <c r="E13" s="5">
        <v>250</v>
      </c>
      <c r="F13" s="5">
        <v>232</v>
      </c>
      <c r="G13" s="5">
        <v>294</v>
      </c>
      <c r="H13" s="5">
        <v>504</v>
      </c>
      <c r="I13" s="5">
        <v>518</v>
      </c>
      <c r="J13" s="5">
        <v>450</v>
      </c>
      <c r="K13" s="5">
        <v>303</v>
      </c>
      <c r="L13" s="34">
        <v>245</v>
      </c>
    </row>
    <row r="14" spans="1:12" ht="15.75" x14ac:dyDescent="0.25">
      <c r="A14" s="2" t="s">
        <v>388</v>
      </c>
      <c r="B14" s="4">
        <v>-0.126</v>
      </c>
      <c r="C14" s="5">
        <v>187</v>
      </c>
      <c r="D14" s="5">
        <v>214</v>
      </c>
      <c r="E14" s="5">
        <v>209</v>
      </c>
      <c r="F14" s="5">
        <v>214</v>
      </c>
      <c r="G14" s="5">
        <v>191</v>
      </c>
      <c r="H14" s="5">
        <v>401</v>
      </c>
      <c r="I14" s="5">
        <v>318</v>
      </c>
      <c r="J14" s="5">
        <v>274</v>
      </c>
      <c r="K14" s="5">
        <v>243</v>
      </c>
      <c r="L14" s="34">
        <v>199</v>
      </c>
    </row>
    <row r="15" spans="1:12" ht="15.75" x14ac:dyDescent="0.25">
      <c r="A15" s="2" t="s">
        <v>389</v>
      </c>
      <c r="B15" s="4">
        <v>1.0999999999999999E-2</v>
      </c>
      <c r="C15" s="5">
        <v>91</v>
      </c>
      <c r="D15" s="5">
        <v>90</v>
      </c>
      <c r="E15" s="5">
        <v>101</v>
      </c>
      <c r="F15" s="5">
        <v>96</v>
      </c>
      <c r="G15" s="5">
        <v>79</v>
      </c>
      <c r="H15" s="5">
        <v>146</v>
      </c>
      <c r="I15" s="5">
        <v>136</v>
      </c>
      <c r="J15" s="5">
        <v>137</v>
      </c>
      <c r="K15" s="5">
        <v>133</v>
      </c>
      <c r="L15" s="34">
        <v>102</v>
      </c>
    </row>
    <row r="16" spans="1:12" ht="15.75" x14ac:dyDescent="0.25">
      <c r="A16" s="2" t="s">
        <v>390</v>
      </c>
      <c r="B16" s="4">
        <v>-0.13200000000000001</v>
      </c>
      <c r="C16" s="5">
        <v>158</v>
      </c>
      <c r="D16" s="5">
        <v>182</v>
      </c>
      <c r="E16" s="5">
        <v>163</v>
      </c>
      <c r="F16" s="5">
        <v>156</v>
      </c>
      <c r="G16" s="5">
        <v>166</v>
      </c>
      <c r="H16" s="5">
        <v>270</v>
      </c>
      <c r="I16" s="5">
        <v>277</v>
      </c>
      <c r="J16" s="5">
        <v>216</v>
      </c>
      <c r="K16" s="5">
        <v>212</v>
      </c>
      <c r="L16" s="34">
        <v>190</v>
      </c>
    </row>
    <row r="17" spans="1:12" ht="15.75" x14ac:dyDescent="0.25">
      <c r="A17" s="2" t="s">
        <v>391</v>
      </c>
      <c r="B17" s="4">
        <v>-4.4999999999999998E-2</v>
      </c>
      <c r="C17" s="5">
        <v>85</v>
      </c>
      <c r="D17" s="5">
        <v>89</v>
      </c>
      <c r="E17" s="5">
        <v>96</v>
      </c>
      <c r="F17" s="5">
        <v>61</v>
      </c>
      <c r="G17" s="5">
        <v>81</v>
      </c>
      <c r="H17" s="5">
        <v>143</v>
      </c>
      <c r="I17" s="5">
        <v>199</v>
      </c>
      <c r="J17" s="5">
        <v>112</v>
      </c>
      <c r="K17" s="5">
        <v>139</v>
      </c>
      <c r="L17" s="34">
        <v>117</v>
      </c>
    </row>
    <row r="18" spans="1:12" ht="15.75" x14ac:dyDescent="0.25">
      <c r="A18" s="2" t="s">
        <v>392</v>
      </c>
      <c r="B18" s="4">
        <v>-9.8000000000000004E-2</v>
      </c>
      <c r="C18" s="5">
        <v>258</v>
      </c>
      <c r="D18" s="5">
        <v>286</v>
      </c>
      <c r="E18" s="5">
        <v>303</v>
      </c>
      <c r="F18" s="5">
        <v>269</v>
      </c>
      <c r="G18" s="5">
        <v>285</v>
      </c>
      <c r="H18" s="5">
        <v>478</v>
      </c>
      <c r="I18" s="5">
        <v>402</v>
      </c>
      <c r="J18" s="5">
        <v>366</v>
      </c>
      <c r="K18" s="5">
        <v>343</v>
      </c>
      <c r="L18" s="34">
        <v>307</v>
      </c>
    </row>
    <row r="19" spans="1:12" ht="15.75" x14ac:dyDescent="0.25">
      <c r="A19" s="2" t="s">
        <v>393</v>
      </c>
      <c r="B19" s="4">
        <v>-0.106</v>
      </c>
      <c r="C19" s="5">
        <v>550</v>
      </c>
      <c r="D19" s="5">
        <v>615</v>
      </c>
      <c r="E19" s="5">
        <v>629</v>
      </c>
      <c r="F19" s="5">
        <v>682</v>
      </c>
      <c r="G19" s="5">
        <v>646</v>
      </c>
      <c r="H19" s="24">
        <v>1052</v>
      </c>
      <c r="I19" s="24">
        <v>1061</v>
      </c>
      <c r="J19" s="5">
        <v>874</v>
      </c>
      <c r="K19" s="5">
        <v>771</v>
      </c>
      <c r="L19" s="34">
        <v>717</v>
      </c>
    </row>
    <row r="20" spans="1:12" ht="15.75" x14ac:dyDescent="0.25">
      <c r="A20" s="2" t="s">
        <v>394</v>
      </c>
      <c r="B20" s="4">
        <v>-0.11</v>
      </c>
      <c r="C20" s="5">
        <v>712</v>
      </c>
      <c r="D20" s="5">
        <v>800</v>
      </c>
      <c r="E20" s="5">
        <v>817</v>
      </c>
      <c r="F20" s="5">
        <v>793</v>
      </c>
      <c r="G20" s="5">
        <v>752</v>
      </c>
      <c r="H20" s="24">
        <v>1494</v>
      </c>
      <c r="I20" s="24">
        <v>1441</v>
      </c>
      <c r="J20" s="24">
        <v>1216</v>
      </c>
      <c r="K20" s="24">
        <v>1078</v>
      </c>
      <c r="L20" s="34">
        <v>965</v>
      </c>
    </row>
    <row r="21" spans="1:12" ht="15.75" x14ac:dyDescent="0.25">
      <c r="A21" s="2" t="s">
        <v>395</v>
      </c>
      <c r="B21" s="4">
        <v>5.8999999999999997E-2</v>
      </c>
      <c r="C21" s="5">
        <v>357</v>
      </c>
      <c r="D21" s="5">
        <v>337</v>
      </c>
      <c r="E21" s="5">
        <v>341</v>
      </c>
      <c r="F21" s="5">
        <v>390</v>
      </c>
      <c r="G21" s="5">
        <v>331</v>
      </c>
      <c r="H21" s="5">
        <v>563</v>
      </c>
      <c r="I21" s="5">
        <v>569</v>
      </c>
      <c r="J21" s="5">
        <v>486</v>
      </c>
      <c r="K21" s="5">
        <v>505</v>
      </c>
      <c r="L21" s="34">
        <v>433</v>
      </c>
    </row>
    <row r="22" spans="1:12" ht="15.75" x14ac:dyDescent="0.25">
      <c r="A22" s="2" t="s">
        <v>396</v>
      </c>
      <c r="B22" s="4">
        <v>-0.193</v>
      </c>
      <c r="C22" s="5">
        <v>96</v>
      </c>
      <c r="D22" s="5">
        <v>119</v>
      </c>
      <c r="E22" s="5">
        <v>115</v>
      </c>
      <c r="F22" s="5">
        <v>126</v>
      </c>
      <c r="G22" s="5">
        <v>105</v>
      </c>
      <c r="H22" s="5">
        <v>235</v>
      </c>
      <c r="I22" s="5">
        <v>192</v>
      </c>
      <c r="J22" s="5">
        <v>133</v>
      </c>
      <c r="K22" s="5">
        <v>146</v>
      </c>
      <c r="L22" s="34">
        <v>119</v>
      </c>
    </row>
    <row r="23" spans="1:12" ht="15.75" x14ac:dyDescent="0.25">
      <c r="A23" s="2" t="s">
        <v>397</v>
      </c>
      <c r="B23" s="4">
        <v>-9.6000000000000002E-2</v>
      </c>
      <c r="C23" s="5">
        <v>142</v>
      </c>
      <c r="D23" s="5">
        <v>157</v>
      </c>
      <c r="E23" s="5">
        <v>166</v>
      </c>
      <c r="F23" s="5">
        <v>159</v>
      </c>
      <c r="G23" s="5">
        <v>152</v>
      </c>
      <c r="H23" s="5">
        <v>245</v>
      </c>
      <c r="I23" s="5">
        <v>234</v>
      </c>
      <c r="J23" s="5">
        <v>176</v>
      </c>
      <c r="K23" s="5">
        <v>166</v>
      </c>
      <c r="L23" s="34">
        <v>149</v>
      </c>
    </row>
    <row r="24" spans="1:12" ht="15.75" x14ac:dyDescent="0.25">
      <c r="A24" s="2" t="s">
        <v>398</v>
      </c>
      <c r="B24" s="4">
        <v>0.09</v>
      </c>
      <c r="C24" s="5">
        <v>146</v>
      </c>
      <c r="D24" s="5">
        <v>134</v>
      </c>
      <c r="E24" s="5">
        <v>130</v>
      </c>
      <c r="F24" s="5">
        <v>153</v>
      </c>
      <c r="G24" s="5">
        <v>151</v>
      </c>
      <c r="H24" s="5">
        <v>262</v>
      </c>
      <c r="I24" s="5">
        <v>230</v>
      </c>
      <c r="J24" s="5">
        <v>204</v>
      </c>
      <c r="K24" s="5">
        <v>176</v>
      </c>
      <c r="L24" s="34">
        <v>110</v>
      </c>
    </row>
    <row r="25" spans="1:12" ht="15.75" x14ac:dyDescent="0.25">
      <c r="A25" s="2" t="s">
        <v>399</v>
      </c>
      <c r="B25" s="4">
        <v>-0.5</v>
      </c>
      <c r="C25" s="5">
        <v>15</v>
      </c>
      <c r="D25" s="5">
        <v>30</v>
      </c>
      <c r="E25" s="5">
        <v>20</v>
      </c>
      <c r="F25" s="5">
        <v>13</v>
      </c>
      <c r="G25" s="5">
        <v>37</v>
      </c>
      <c r="H25" s="5">
        <v>33</v>
      </c>
      <c r="I25" s="5">
        <v>34</v>
      </c>
      <c r="J25" s="5">
        <v>28</v>
      </c>
      <c r="K25" s="5">
        <v>23</v>
      </c>
      <c r="L25" s="34">
        <v>14</v>
      </c>
    </row>
    <row r="26" spans="1:12" ht="15.75" x14ac:dyDescent="0.25">
      <c r="A26" s="2" t="s">
        <v>400</v>
      </c>
      <c r="B26" s="4">
        <v>-0.14000000000000001</v>
      </c>
      <c r="C26" s="5">
        <v>215</v>
      </c>
      <c r="D26" s="5">
        <v>250</v>
      </c>
      <c r="E26" s="5">
        <v>246</v>
      </c>
      <c r="F26" s="5">
        <v>257</v>
      </c>
      <c r="G26" s="5">
        <v>214</v>
      </c>
      <c r="H26" s="5">
        <v>405</v>
      </c>
      <c r="I26" s="5">
        <v>398</v>
      </c>
      <c r="J26" s="5">
        <v>339</v>
      </c>
      <c r="K26" s="5">
        <v>350</v>
      </c>
      <c r="L26" s="34">
        <v>287</v>
      </c>
    </row>
    <row r="27" spans="1:12" ht="15.75" x14ac:dyDescent="0.25">
      <c r="A27" s="2" t="s">
        <v>401</v>
      </c>
      <c r="B27" s="4">
        <v>-3.3000000000000002E-2</v>
      </c>
      <c r="C27" s="5">
        <v>622</v>
      </c>
      <c r="D27" s="5">
        <v>643</v>
      </c>
      <c r="E27" s="5">
        <v>643</v>
      </c>
      <c r="F27" s="5">
        <v>589</v>
      </c>
      <c r="G27" s="5">
        <v>604</v>
      </c>
      <c r="H27" s="24">
        <v>1015</v>
      </c>
      <c r="I27" s="24">
        <v>1009</v>
      </c>
      <c r="J27" s="5">
        <v>717</v>
      </c>
      <c r="K27" s="5">
        <v>709</v>
      </c>
      <c r="L27" s="34">
        <v>586</v>
      </c>
    </row>
    <row r="28" spans="1:12" ht="15.75" x14ac:dyDescent="0.25">
      <c r="A28" s="2" t="s">
        <v>402</v>
      </c>
      <c r="B28" s="4">
        <v>0.222</v>
      </c>
      <c r="C28" s="5">
        <v>22</v>
      </c>
      <c r="D28" s="5">
        <v>18</v>
      </c>
      <c r="E28" s="5">
        <v>20</v>
      </c>
      <c r="F28" s="5">
        <v>18</v>
      </c>
      <c r="G28" s="5">
        <v>25</v>
      </c>
      <c r="H28" s="5">
        <v>30</v>
      </c>
      <c r="I28" s="5">
        <v>21</v>
      </c>
      <c r="J28" s="5">
        <v>13</v>
      </c>
      <c r="K28" s="5">
        <v>23</v>
      </c>
      <c r="L28" s="34">
        <v>13</v>
      </c>
    </row>
    <row r="29" spans="1:12" ht="15.75" x14ac:dyDescent="0.25">
      <c r="A29" s="2" t="s">
        <v>403</v>
      </c>
      <c r="B29" s="4">
        <v>-2.5000000000000001E-2</v>
      </c>
      <c r="C29" s="5">
        <v>197</v>
      </c>
      <c r="D29" s="5">
        <v>202</v>
      </c>
      <c r="E29" s="5">
        <v>171</v>
      </c>
      <c r="F29" s="5">
        <v>183</v>
      </c>
      <c r="G29" s="5">
        <v>205</v>
      </c>
      <c r="H29" s="5">
        <v>352</v>
      </c>
      <c r="I29" s="5">
        <v>297</v>
      </c>
      <c r="J29" s="5">
        <v>222</v>
      </c>
      <c r="K29" s="5">
        <v>250</v>
      </c>
      <c r="L29" s="34">
        <v>189</v>
      </c>
    </row>
    <row r="30" spans="1:12" ht="15.75" x14ac:dyDescent="0.25">
      <c r="A30" s="2" t="s">
        <v>404</v>
      </c>
      <c r="B30" s="4">
        <v>-0.02</v>
      </c>
      <c r="C30" s="5">
        <v>239</v>
      </c>
      <c r="D30" s="5">
        <v>244</v>
      </c>
      <c r="E30" s="5">
        <v>291</v>
      </c>
      <c r="F30" s="5">
        <v>239</v>
      </c>
      <c r="G30" s="5">
        <v>228</v>
      </c>
      <c r="H30" s="5">
        <v>509</v>
      </c>
      <c r="I30" s="5">
        <v>430</v>
      </c>
      <c r="J30" s="5">
        <v>373</v>
      </c>
      <c r="K30" s="5">
        <v>317</v>
      </c>
      <c r="L30" s="34">
        <v>291</v>
      </c>
    </row>
    <row r="31" spans="1:12" ht="15.75" x14ac:dyDescent="0.25">
      <c r="A31" s="2" t="s">
        <v>405</v>
      </c>
      <c r="B31" s="4">
        <v>-0.10199999999999999</v>
      </c>
      <c r="C31" s="5">
        <v>150</v>
      </c>
      <c r="D31" s="5">
        <v>167</v>
      </c>
      <c r="E31" s="5">
        <v>114</v>
      </c>
      <c r="F31" s="5">
        <v>121</v>
      </c>
      <c r="G31" s="5">
        <v>137</v>
      </c>
      <c r="H31" s="5">
        <v>230</v>
      </c>
      <c r="I31" s="5">
        <v>224</v>
      </c>
      <c r="J31" s="5">
        <v>182</v>
      </c>
      <c r="K31" s="5">
        <v>187</v>
      </c>
      <c r="L31" s="34">
        <v>149</v>
      </c>
    </row>
    <row r="32" spans="1:12" ht="15.75" x14ac:dyDescent="0.25">
      <c r="A32" s="2" t="s">
        <v>406</v>
      </c>
      <c r="B32" s="4">
        <v>0.125</v>
      </c>
      <c r="C32" s="5">
        <v>18</v>
      </c>
      <c r="D32" s="5">
        <v>16</v>
      </c>
      <c r="E32" s="5">
        <v>23</v>
      </c>
      <c r="F32" s="5">
        <v>28</v>
      </c>
      <c r="G32" s="5">
        <v>22</v>
      </c>
      <c r="H32" s="5">
        <v>43</v>
      </c>
      <c r="I32" s="5">
        <v>37</v>
      </c>
      <c r="J32" s="5">
        <v>21</v>
      </c>
      <c r="K32" s="5">
        <v>25</v>
      </c>
      <c r="L32" s="34">
        <v>20</v>
      </c>
    </row>
    <row r="33" spans="1:12" ht="15.75" x14ac:dyDescent="0.25">
      <c r="A33" s="2" t="s">
        <v>407</v>
      </c>
      <c r="B33" s="4">
        <v>-0.127</v>
      </c>
      <c r="C33" s="5">
        <v>144</v>
      </c>
      <c r="D33" s="5">
        <v>165</v>
      </c>
      <c r="E33" s="5">
        <v>151</v>
      </c>
      <c r="F33" s="5">
        <v>147</v>
      </c>
      <c r="G33" s="5">
        <v>155</v>
      </c>
      <c r="H33" s="5">
        <v>217</v>
      </c>
      <c r="I33" s="5">
        <v>227</v>
      </c>
      <c r="J33" s="5">
        <v>178</v>
      </c>
      <c r="K33" s="5">
        <v>203</v>
      </c>
      <c r="L33" s="34">
        <v>155</v>
      </c>
    </row>
    <row r="34" spans="1:12" ht="15.75" x14ac:dyDescent="0.25">
      <c r="A34" s="2" t="s">
        <v>408</v>
      </c>
      <c r="B34" s="4">
        <v>-0.25700000000000001</v>
      </c>
      <c r="C34" s="5">
        <v>496</v>
      </c>
      <c r="D34" s="5">
        <v>668</v>
      </c>
      <c r="E34" s="5">
        <v>598</v>
      </c>
      <c r="F34" s="5">
        <v>513</v>
      </c>
      <c r="G34" s="5">
        <v>491</v>
      </c>
      <c r="H34" s="5">
        <v>888</v>
      </c>
      <c r="I34" s="5">
        <v>935</v>
      </c>
      <c r="J34" s="5">
        <v>662</v>
      </c>
      <c r="K34" s="5">
        <v>652</v>
      </c>
      <c r="L34" s="34">
        <v>674</v>
      </c>
    </row>
    <row r="35" spans="1:12" ht="15.75" x14ac:dyDescent="0.25">
      <c r="A35" s="2" t="s">
        <v>409</v>
      </c>
      <c r="B35" s="4">
        <v>-0.253</v>
      </c>
      <c r="C35" s="5">
        <v>71</v>
      </c>
      <c r="D35" s="5">
        <v>95</v>
      </c>
      <c r="E35" s="5">
        <v>94</v>
      </c>
      <c r="F35" s="5">
        <v>81</v>
      </c>
      <c r="G35" s="5">
        <v>92</v>
      </c>
      <c r="H35" s="5">
        <v>171</v>
      </c>
      <c r="I35" s="5">
        <v>159</v>
      </c>
      <c r="J35" s="5">
        <v>125</v>
      </c>
      <c r="K35" s="5">
        <v>131</v>
      </c>
      <c r="L35" s="34">
        <v>127</v>
      </c>
    </row>
    <row r="36" spans="1:12" ht="15.75" x14ac:dyDescent="0.25">
      <c r="A36" s="2" t="s">
        <v>410</v>
      </c>
      <c r="B36" s="4">
        <v>-0.122</v>
      </c>
      <c r="C36" s="5">
        <v>158</v>
      </c>
      <c r="D36" s="5">
        <v>180</v>
      </c>
      <c r="E36" s="5">
        <v>183</v>
      </c>
      <c r="F36" s="5">
        <v>189</v>
      </c>
      <c r="G36" s="5">
        <v>193</v>
      </c>
      <c r="H36" s="5">
        <v>301</v>
      </c>
      <c r="I36" s="5">
        <v>276</v>
      </c>
      <c r="J36" s="5">
        <v>293</v>
      </c>
      <c r="K36" s="5">
        <v>290</v>
      </c>
      <c r="L36" s="34">
        <v>240</v>
      </c>
    </row>
    <row r="37" spans="1:12" ht="15.75" x14ac:dyDescent="0.25">
      <c r="A37" s="2" t="s">
        <v>411</v>
      </c>
      <c r="B37" s="4">
        <v>3.3000000000000002E-2</v>
      </c>
      <c r="C37" s="5">
        <v>408</v>
      </c>
      <c r="D37" s="5">
        <v>395</v>
      </c>
      <c r="E37" s="5">
        <v>374</v>
      </c>
      <c r="F37" s="5">
        <v>334</v>
      </c>
      <c r="G37" s="5">
        <v>332</v>
      </c>
      <c r="H37" s="5">
        <v>616</v>
      </c>
      <c r="I37" s="5">
        <v>580</v>
      </c>
      <c r="J37" s="5">
        <v>537</v>
      </c>
      <c r="K37" s="5">
        <v>473</v>
      </c>
      <c r="L37" s="34">
        <v>326</v>
      </c>
    </row>
    <row r="38" spans="1:12" ht="15.75" x14ac:dyDescent="0.25">
      <c r="A38" s="2" t="s">
        <v>412</v>
      </c>
      <c r="B38" s="4" t="s">
        <v>197</v>
      </c>
      <c r="C38" s="5">
        <v>18</v>
      </c>
      <c r="D38" s="5">
        <v>18</v>
      </c>
      <c r="E38" s="5">
        <v>18</v>
      </c>
      <c r="F38" s="5">
        <v>8</v>
      </c>
      <c r="G38" s="5">
        <v>4</v>
      </c>
      <c r="H38" s="5">
        <v>2</v>
      </c>
      <c r="I38" s="5">
        <v>3</v>
      </c>
      <c r="J38" s="5">
        <v>16</v>
      </c>
      <c r="K38" s="5">
        <v>11</v>
      </c>
      <c r="L38" s="34">
        <v>12</v>
      </c>
    </row>
    <row r="39" spans="1:12" ht="15.75" x14ac:dyDescent="0.25">
      <c r="A39" s="2" t="s">
        <v>413</v>
      </c>
      <c r="B39" s="4">
        <v>-8.5999999999999993E-2</v>
      </c>
      <c r="C39" s="5">
        <v>7386</v>
      </c>
      <c r="D39" s="24">
        <v>8082</v>
      </c>
      <c r="E39" s="24">
        <v>8001</v>
      </c>
      <c r="F39" s="24">
        <v>7769</v>
      </c>
      <c r="G39" s="24">
        <v>7594</v>
      </c>
      <c r="H39" s="24">
        <v>13491</v>
      </c>
      <c r="I39" s="24">
        <v>12788</v>
      </c>
      <c r="J39" s="24">
        <v>10602</v>
      </c>
      <c r="K39" s="24">
        <v>10032</v>
      </c>
      <c r="L39" s="35">
        <v>8474</v>
      </c>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52.7109375" customWidth="1"/>
    <col min="2" max="2" width="13.7109375" style="25" customWidth="1"/>
    <col min="3" max="12" width="12" style="25" customWidth="1"/>
  </cols>
  <sheetData>
    <row r="1" spans="1:12" ht="20.25" x14ac:dyDescent="0.3">
      <c r="A1" s="1" t="s">
        <v>376</v>
      </c>
    </row>
    <row r="2" spans="1:12" ht="15.75" x14ac:dyDescent="0.25">
      <c r="A2" s="31" t="s">
        <v>377</v>
      </c>
      <c r="B2" s="5"/>
      <c r="C2" s="5"/>
      <c r="D2" s="5"/>
      <c r="E2" s="5"/>
      <c r="F2" s="5"/>
      <c r="G2" s="5"/>
      <c r="H2" s="5"/>
      <c r="I2" s="5"/>
      <c r="J2" s="5"/>
      <c r="K2" s="5"/>
    </row>
    <row r="3" spans="1:12" ht="15.75" x14ac:dyDescent="0.25">
      <c r="A3" s="31" t="s">
        <v>378</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379</v>
      </c>
      <c r="B5" s="33" t="s">
        <v>414</v>
      </c>
      <c r="C5" s="32" t="s">
        <v>190</v>
      </c>
      <c r="D5" s="32" t="s">
        <v>175</v>
      </c>
      <c r="E5" s="32" t="s">
        <v>176</v>
      </c>
      <c r="F5" s="32" t="s">
        <v>177</v>
      </c>
      <c r="G5" s="32" t="s">
        <v>178</v>
      </c>
      <c r="H5" s="32" t="s">
        <v>179</v>
      </c>
      <c r="I5" s="32" t="s">
        <v>180</v>
      </c>
      <c r="J5" s="32" t="s">
        <v>181</v>
      </c>
      <c r="K5" s="32" t="s">
        <v>182</v>
      </c>
      <c r="L5" s="32" t="s">
        <v>183</v>
      </c>
    </row>
    <row r="6" spans="1:12" ht="15.75" x14ac:dyDescent="0.25">
      <c r="A6" s="2" t="s">
        <v>380</v>
      </c>
      <c r="B6" s="5">
        <v>-2</v>
      </c>
      <c r="C6" s="5">
        <v>17</v>
      </c>
      <c r="D6" s="5">
        <v>19</v>
      </c>
      <c r="E6" s="5">
        <v>21</v>
      </c>
      <c r="F6" s="5">
        <v>18</v>
      </c>
      <c r="G6" s="5">
        <v>16</v>
      </c>
      <c r="H6" s="5">
        <v>31</v>
      </c>
      <c r="I6" s="5">
        <v>26</v>
      </c>
      <c r="J6" s="5">
        <v>25</v>
      </c>
      <c r="K6" s="5">
        <v>25</v>
      </c>
      <c r="L6" s="34">
        <v>18</v>
      </c>
    </row>
    <row r="7" spans="1:12" ht="15.75" x14ac:dyDescent="0.25">
      <c r="A7" s="2" t="s">
        <v>381</v>
      </c>
      <c r="B7" s="5">
        <v>-2</v>
      </c>
      <c r="C7" s="5">
        <v>14</v>
      </c>
      <c r="D7" s="5">
        <v>16</v>
      </c>
      <c r="E7" s="5">
        <v>14</v>
      </c>
      <c r="F7" s="5">
        <v>15</v>
      </c>
      <c r="G7" s="5">
        <v>15</v>
      </c>
      <c r="H7" s="5">
        <v>26</v>
      </c>
      <c r="I7" s="5">
        <v>22</v>
      </c>
      <c r="J7" s="5">
        <v>20</v>
      </c>
      <c r="K7" s="5">
        <v>16</v>
      </c>
      <c r="L7" s="34">
        <v>13</v>
      </c>
    </row>
    <row r="8" spans="1:12" ht="15.75" x14ac:dyDescent="0.25">
      <c r="A8" s="2" t="s">
        <v>382</v>
      </c>
      <c r="B8" s="5">
        <v>3</v>
      </c>
      <c r="C8" s="5">
        <v>22</v>
      </c>
      <c r="D8" s="5">
        <v>19</v>
      </c>
      <c r="E8" s="5">
        <v>19</v>
      </c>
      <c r="F8" s="5">
        <v>18</v>
      </c>
      <c r="G8" s="5">
        <v>16</v>
      </c>
      <c r="H8" s="5">
        <v>31</v>
      </c>
      <c r="I8" s="5">
        <v>31</v>
      </c>
      <c r="J8" s="5">
        <v>27</v>
      </c>
      <c r="K8" s="5">
        <v>25</v>
      </c>
      <c r="L8" s="34">
        <v>19</v>
      </c>
    </row>
    <row r="9" spans="1:12" ht="15.75" x14ac:dyDescent="0.25">
      <c r="A9" s="2" t="s">
        <v>383</v>
      </c>
      <c r="B9" s="5">
        <v>2</v>
      </c>
      <c r="C9" s="5">
        <v>13</v>
      </c>
      <c r="D9" s="5">
        <v>11</v>
      </c>
      <c r="E9" s="5">
        <v>13</v>
      </c>
      <c r="F9" s="5">
        <v>14</v>
      </c>
      <c r="G9" s="5">
        <v>16</v>
      </c>
      <c r="H9" s="5">
        <v>24</v>
      </c>
      <c r="I9" s="5">
        <v>23</v>
      </c>
      <c r="J9" s="5">
        <v>20</v>
      </c>
      <c r="K9" s="5">
        <v>17</v>
      </c>
      <c r="L9" s="34">
        <v>15</v>
      </c>
    </row>
    <row r="10" spans="1:12" ht="15.75" x14ac:dyDescent="0.25">
      <c r="A10" s="2" t="s">
        <v>384</v>
      </c>
      <c r="B10" s="5">
        <v>-2</v>
      </c>
      <c r="C10" s="5">
        <v>10</v>
      </c>
      <c r="D10" s="5">
        <v>12</v>
      </c>
      <c r="E10" s="5">
        <v>11</v>
      </c>
      <c r="F10" s="5">
        <v>11</v>
      </c>
      <c r="G10" s="5">
        <v>10</v>
      </c>
      <c r="H10" s="5">
        <v>18</v>
      </c>
      <c r="I10" s="5">
        <v>16</v>
      </c>
      <c r="J10" s="5">
        <v>14</v>
      </c>
      <c r="K10" s="5">
        <v>15</v>
      </c>
      <c r="L10" s="34">
        <v>13</v>
      </c>
    </row>
    <row r="11" spans="1:12" ht="15.75" x14ac:dyDescent="0.25">
      <c r="A11" s="2" t="s">
        <v>385</v>
      </c>
      <c r="B11" s="5">
        <v>-4</v>
      </c>
      <c r="C11" s="5">
        <v>16</v>
      </c>
      <c r="D11" s="5">
        <v>20</v>
      </c>
      <c r="E11" s="5">
        <v>21</v>
      </c>
      <c r="F11" s="5">
        <v>18</v>
      </c>
      <c r="G11" s="5">
        <v>20</v>
      </c>
      <c r="H11" s="5">
        <v>33</v>
      </c>
      <c r="I11" s="5">
        <v>32</v>
      </c>
      <c r="J11" s="5">
        <v>24</v>
      </c>
      <c r="K11" s="5">
        <v>26</v>
      </c>
      <c r="L11" s="34">
        <v>20</v>
      </c>
    </row>
    <row r="12" spans="1:12" ht="15.75" x14ac:dyDescent="0.25">
      <c r="A12" s="2" t="s">
        <v>386</v>
      </c>
      <c r="B12" s="5">
        <v>1</v>
      </c>
      <c r="C12" s="5">
        <v>14</v>
      </c>
      <c r="D12" s="5">
        <v>13</v>
      </c>
      <c r="E12" s="5">
        <v>14</v>
      </c>
      <c r="F12" s="5">
        <v>14</v>
      </c>
      <c r="G12" s="5">
        <v>13</v>
      </c>
      <c r="H12" s="5">
        <v>24</v>
      </c>
      <c r="I12" s="5">
        <v>25</v>
      </c>
      <c r="J12" s="5">
        <v>18</v>
      </c>
      <c r="K12" s="5">
        <v>18</v>
      </c>
      <c r="L12" s="34">
        <v>16</v>
      </c>
    </row>
    <row r="13" spans="1:12" ht="15.75" x14ac:dyDescent="0.25">
      <c r="A13" s="2" t="s">
        <v>387</v>
      </c>
      <c r="B13" s="5">
        <v>-4</v>
      </c>
      <c r="C13" s="5">
        <v>16</v>
      </c>
      <c r="D13" s="5">
        <v>20</v>
      </c>
      <c r="E13" s="5">
        <v>20</v>
      </c>
      <c r="F13" s="5">
        <v>19</v>
      </c>
      <c r="G13" s="5">
        <v>24</v>
      </c>
      <c r="H13" s="5">
        <v>40</v>
      </c>
      <c r="I13" s="5">
        <v>42</v>
      </c>
      <c r="J13" s="5">
        <v>36</v>
      </c>
      <c r="K13" s="5">
        <v>24</v>
      </c>
      <c r="L13" s="34">
        <v>20</v>
      </c>
    </row>
    <row r="14" spans="1:12" ht="15.75" x14ac:dyDescent="0.25">
      <c r="A14" s="2" t="s">
        <v>388</v>
      </c>
      <c r="B14" s="5">
        <v>-3</v>
      </c>
      <c r="C14" s="5">
        <v>18</v>
      </c>
      <c r="D14" s="5">
        <v>21</v>
      </c>
      <c r="E14" s="5">
        <v>21</v>
      </c>
      <c r="F14" s="5">
        <v>21</v>
      </c>
      <c r="G14" s="5">
        <v>19</v>
      </c>
      <c r="H14" s="5">
        <v>40</v>
      </c>
      <c r="I14" s="5">
        <v>32</v>
      </c>
      <c r="J14" s="5">
        <v>27</v>
      </c>
      <c r="K14" s="5">
        <v>24</v>
      </c>
      <c r="L14" s="34">
        <v>20</v>
      </c>
    </row>
    <row r="15" spans="1:12" ht="15.75" x14ac:dyDescent="0.25">
      <c r="A15" s="2" t="s">
        <v>389</v>
      </c>
      <c r="B15" s="5">
        <v>0</v>
      </c>
      <c r="C15" s="5">
        <v>10</v>
      </c>
      <c r="D15" s="5">
        <v>10</v>
      </c>
      <c r="E15" s="5">
        <v>11</v>
      </c>
      <c r="F15" s="5">
        <v>11</v>
      </c>
      <c r="G15" s="5">
        <v>9</v>
      </c>
      <c r="H15" s="5">
        <v>16</v>
      </c>
      <c r="I15" s="5">
        <v>15</v>
      </c>
      <c r="J15" s="5">
        <v>15</v>
      </c>
      <c r="K15" s="5">
        <v>15</v>
      </c>
      <c r="L15" s="34">
        <v>12</v>
      </c>
    </row>
    <row r="16" spans="1:12" ht="15.75" x14ac:dyDescent="0.25">
      <c r="A16" s="2" t="s">
        <v>390</v>
      </c>
      <c r="B16" s="5">
        <v>-3</v>
      </c>
      <c r="C16" s="5">
        <v>17</v>
      </c>
      <c r="D16" s="5">
        <v>20</v>
      </c>
      <c r="E16" s="5">
        <v>18</v>
      </c>
      <c r="F16" s="5">
        <v>17</v>
      </c>
      <c r="G16" s="5">
        <v>19</v>
      </c>
      <c r="H16" s="5">
        <v>31</v>
      </c>
      <c r="I16" s="5">
        <v>32</v>
      </c>
      <c r="J16" s="5">
        <v>25</v>
      </c>
      <c r="K16" s="5">
        <v>25</v>
      </c>
      <c r="L16" s="34">
        <v>23</v>
      </c>
    </row>
    <row r="17" spans="1:12" ht="15.75" x14ac:dyDescent="0.25">
      <c r="A17" s="2" t="s">
        <v>391</v>
      </c>
      <c r="B17" s="5">
        <v>-1</v>
      </c>
      <c r="C17" s="5">
        <v>11</v>
      </c>
      <c r="D17" s="5">
        <v>12</v>
      </c>
      <c r="E17" s="5">
        <v>12</v>
      </c>
      <c r="F17" s="5">
        <v>8</v>
      </c>
      <c r="G17" s="5">
        <v>11</v>
      </c>
      <c r="H17" s="5">
        <v>19</v>
      </c>
      <c r="I17" s="5">
        <v>26</v>
      </c>
      <c r="J17" s="5">
        <v>15</v>
      </c>
      <c r="K17" s="5">
        <v>18</v>
      </c>
      <c r="L17" s="34">
        <v>16</v>
      </c>
    </row>
    <row r="18" spans="1:12" ht="15.75" x14ac:dyDescent="0.25">
      <c r="A18" s="2" t="s">
        <v>392</v>
      </c>
      <c r="B18" s="5">
        <v>-3</v>
      </c>
      <c r="C18" s="5">
        <v>19</v>
      </c>
      <c r="D18" s="5">
        <v>22</v>
      </c>
      <c r="E18" s="5">
        <v>23</v>
      </c>
      <c r="F18" s="5">
        <v>20</v>
      </c>
      <c r="G18" s="5">
        <v>22</v>
      </c>
      <c r="H18" s="5">
        <v>36</v>
      </c>
      <c r="I18" s="5">
        <v>30</v>
      </c>
      <c r="J18" s="5">
        <v>28</v>
      </c>
      <c r="K18" s="5">
        <v>26</v>
      </c>
      <c r="L18" s="34">
        <v>24</v>
      </c>
    </row>
    <row r="19" spans="1:12" ht="15.75" x14ac:dyDescent="0.25">
      <c r="A19" s="2" t="s">
        <v>393</v>
      </c>
      <c r="B19" s="5">
        <v>-2</v>
      </c>
      <c r="C19" s="5">
        <v>18</v>
      </c>
      <c r="D19" s="5">
        <v>20</v>
      </c>
      <c r="E19" s="5">
        <v>20</v>
      </c>
      <c r="F19" s="5">
        <v>22</v>
      </c>
      <c r="G19" s="5">
        <v>21</v>
      </c>
      <c r="H19" s="5">
        <v>34</v>
      </c>
      <c r="I19" s="5">
        <v>34</v>
      </c>
      <c r="J19" s="5">
        <v>28</v>
      </c>
      <c r="K19" s="5">
        <v>25</v>
      </c>
      <c r="L19" s="34">
        <v>24</v>
      </c>
    </row>
    <row r="20" spans="1:12" ht="15.75" x14ac:dyDescent="0.25">
      <c r="A20" s="2" t="s">
        <v>394</v>
      </c>
      <c r="B20" s="5">
        <v>-2</v>
      </c>
      <c r="C20" s="5">
        <v>13</v>
      </c>
      <c r="D20" s="5">
        <v>15</v>
      </c>
      <c r="E20" s="5">
        <v>15</v>
      </c>
      <c r="F20" s="5">
        <v>15</v>
      </c>
      <c r="G20" s="5">
        <v>14</v>
      </c>
      <c r="H20" s="5">
        <v>28</v>
      </c>
      <c r="I20" s="5">
        <v>27</v>
      </c>
      <c r="J20" s="5">
        <v>23</v>
      </c>
      <c r="K20" s="5">
        <v>21</v>
      </c>
      <c r="L20" s="34">
        <v>19</v>
      </c>
    </row>
    <row r="21" spans="1:12" ht="15.75" x14ac:dyDescent="0.25">
      <c r="A21" s="2" t="s">
        <v>395</v>
      </c>
      <c r="B21" s="5">
        <v>1</v>
      </c>
      <c r="C21" s="5">
        <v>18</v>
      </c>
      <c r="D21" s="5">
        <v>17</v>
      </c>
      <c r="E21" s="5">
        <v>17</v>
      </c>
      <c r="F21" s="5">
        <v>20</v>
      </c>
      <c r="G21" s="5">
        <v>17</v>
      </c>
      <c r="H21" s="5">
        <v>29</v>
      </c>
      <c r="I21" s="5">
        <v>29</v>
      </c>
      <c r="J21" s="5">
        <v>25</v>
      </c>
      <c r="K21" s="5">
        <v>26</v>
      </c>
      <c r="L21" s="34">
        <v>22</v>
      </c>
    </row>
    <row r="22" spans="1:12" ht="15.75" x14ac:dyDescent="0.25">
      <c r="A22" s="2" t="s">
        <v>396</v>
      </c>
      <c r="B22" s="5">
        <v>-4</v>
      </c>
      <c r="C22" s="5">
        <v>14</v>
      </c>
      <c r="D22" s="5">
        <v>18</v>
      </c>
      <c r="E22" s="5">
        <v>18</v>
      </c>
      <c r="F22" s="5">
        <v>20</v>
      </c>
      <c r="G22" s="5">
        <v>16</v>
      </c>
      <c r="H22" s="5">
        <v>36</v>
      </c>
      <c r="I22" s="5">
        <v>29</v>
      </c>
      <c r="J22" s="5">
        <v>20</v>
      </c>
      <c r="K22" s="5">
        <v>22</v>
      </c>
      <c r="L22" s="34">
        <v>18</v>
      </c>
    </row>
    <row r="23" spans="1:12" ht="15.75" x14ac:dyDescent="0.25">
      <c r="A23" s="2" t="s">
        <v>397</v>
      </c>
      <c r="B23" s="5">
        <v>-2</v>
      </c>
      <c r="C23" s="5">
        <v>18</v>
      </c>
      <c r="D23" s="5">
        <v>20</v>
      </c>
      <c r="E23" s="5">
        <v>22</v>
      </c>
      <c r="F23" s="5">
        <v>21</v>
      </c>
      <c r="G23" s="5">
        <v>20</v>
      </c>
      <c r="H23" s="5">
        <v>33</v>
      </c>
      <c r="I23" s="5">
        <v>32</v>
      </c>
      <c r="J23" s="5">
        <v>24</v>
      </c>
      <c r="K23" s="5">
        <v>23</v>
      </c>
      <c r="L23" s="34">
        <v>21</v>
      </c>
    </row>
    <row r="24" spans="1:12" ht="15.75" x14ac:dyDescent="0.25">
      <c r="A24" s="2" t="s">
        <v>398</v>
      </c>
      <c r="B24" s="5">
        <v>1</v>
      </c>
      <c r="C24" s="5">
        <v>18</v>
      </c>
      <c r="D24" s="5">
        <v>17</v>
      </c>
      <c r="E24" s="5">
        <v>16</v>
      </c>
      <c r="F24" s="5">
        <v>19</v>
      </c>
      <c r="G24" s="5">
        <v>19</v>
      </c>
      <c r="H24" s="5">
        <v>33</v>
      </c>
      <c r="I24" s="5">
        <v>29</v>
      </c>
      <c r="J24" s="5">
        <v>26</v>
      </c>
      <c r="K24" s="5">
        <v>22</v>
      </c>
      <c r="L24" s="34">
        <v>14</v>
      </c>
    </row>
    <row r="25" spans="1:12" ht="15.75" x14ac:dyDescent="0.25">
      <c r="A25" s="2" t="s">
        <v>399</v>
      </c>
      <c r="B25" s="5">
        <v>-7</v>
      </c>
      <c r="C25" s="5">
        <v>7</v>
      </c>
      <c r="D25" s="5">
        <v>14</v>
      </c>
      <c r="E25" s="5">
        <v>9</v>
      </c>
      <c r="F25" s="5">
        <v>6</v>
      </c>
      <c r="G25" s="5">
        <v>17</v>
      </c>
      <c r="H25" s="5">
        <v>15</v>
      </c>
      <c r="I25" s="5">
        <v>15</v>
      </c>
      <c r="J25" s="5">
        <v>12</v>
      </c>
      <c r="K25" s="5">
        <v>10</v>
      </c>
      <c r="L25" s="34">
        <v>6</v>
      </c>
    </row>
    <row r="26" spans="1:12" ht="15.75" x14ac:dyDescent="0.25">
      <c r="A26" s="2" t="s">
        <v>400</v>
      </c>
      <c r="B26" s="5">
        <v>-3</v>
      </c>
      <c r="C26" s="5">
        <v>19</v>
      </c>
      <c r="D26" s="5">
        <v>22</v>
      </c>
      <c r="E26" s="5">
        <v>22</v>
      </c>
      <c r="F26" s="5">
        <v>23</v>
      </c>
      <c r="G26" s="5">
        <v>19</v>
      </c>
      <c r="H26" s="5">
        <v>36</v>
      </c>
      <c r="I26" s="5">
        <v>35</v>
      </c>
      <c r="J26" s="5">
        <v>30</v>
      </c>
      <c r="K26" s="5">
        <v>31</v>
      </c>
      <c r="L26" s="34">
        <v>25</v>
      </c>
    </row>
    <row r="27" spans="1:12" ht="15.75" x14ac:dyDescent="0.25">
      <c r="A27" s="2" t="s">
        <v>401</v>
      </c>
      <c r="B27" s="5">
        <v>-1</v>
      </c>
      <c r="C27" s="5">
        <v>22</v>
      </c>
      <c r="D27" s="5">
        <v>23</v>
      </c>
      <c r="E27" s="5">
        <v>23</v>
      </c>
      <c r="F27" s="5">
        <v>21</v>
      </c>
      <c r="G27" s="5">
        <v>22</v>
      </c>
      <c r="H27" s="5">
        <v>36</v>
      </c>
      <c r="I27" s="5">
        <v>36</v>
      </c>
      <c r="J27" s="5">
        <v>26</v>
      </c>
      <c r="K27" s="5">
        <v>26</v>
      </c>
      <c r="L27" s="34">
        <v>21</v>
      </c>
    </row>
    <row r="28" spans="1:12" ht="15.75" x14ac:dyDescent="0.25">
      <c r="A28" s="2" t="s">
        <v>402</v>
      </c>
      <c r="B28" s="5">
        <v>2</v>
      </c>
      <c r="C28" s="5">
        <v>12</v>
      </c>
      <c r="D28" s="5">
        <v>10</v>
      </c>
      <c r="E28" s="5">
        <v>10</v>
      </c>
      <c r="F28" s="5">
        <v>10</v>
      </c>
      <c r="G28" s="5">
        <v>13</v>
      </c>
      <c r="H28" s="5">
        <v>16</v>
      </c>
      <c r="I28" s="5">
        <v>11</v>
      </c>
      <c r="J28" s="5">
        <v>7</v>
      </c>
      <c r="K28" s="5">
        <v>12</v>
      </c>
      <c r="L28" s="34">
        <v>7</v>
      </c>
    </row>
    <row r="29" spans="1:12" ht="15.75" x14ac:dyDescent="0.25">
      <c r="A29" s="2" t="s">
        <v>403</v>
      </c>
      <c r="B29" s="5">
        <v>-1</v>
      </c>
      <c r="C29" s="5">
        <v>15</v>
      </c>
      <c r="D29" s="5">
        <v>16</v>
      </c>
      <c r="E29" s="5">
        <v>13</v>
      </c>
      <c r="F29" s="5">
        <v>14</v>
      </c>
      <c r="G29" s="5">
        <v>16</v>
      </c>
      <c r="H29" s="5">
        <v>28</v>
      </c>
      <c r="I29" s="5">
        <v>23</v>
      </c>
      <c r="J29" s="5">
        <v>18</v>
      </c>
      <c r="K29" s="5">
        <v>20</v>
      </c>
      <c r="L29" s="34">
        <v>15</v>
      </c>
    </row>
    <row r="30" spans="1:12" ht="15.75" x14ac:dyDescent="0.25">
      <c r="A30" s="2" t="s">
        <v>404</v>
      </c>
      <c r="B30" s="5">
        <v>-1</v>
      </c>
      <c r="C30" s="5">
        <v>15</v>
      </c>
      <c r="D30" s="5">
        <v>16</v>
      </c>
      <c r="E30" s="5">
        <v>19</v>
      </c>
      <c r="F30" s="5">
        <v>16</v>
      </c>
      <c r="G30" s="5">
        <v>15</v>
      </c>
      <c r="H30" s="5">
        <v>34</v>
      </c>
      <c r="I30" s="5">
        <v>29</v>
      </c>
      <c r="J30" s="5">
        <v>25</v>
      </c>
      <c r="K30" s="5">
        <v>22</v>
      </c>
      <c r="L30" s="34">
        <v>20</v>
      </c>
    </row>
    <row r="31" spans="1:12" ht="15.75" x14ac:dyDescent="0.25">
      <c r="A31" s="2" t="s">
        <v>405</v>
      </c>
      <c r="B31" s="5">
        <v>-2</v>
      </c>
      <c r="C31" s="5">
        <v>15</v>
      </c>
      <c r="D31" s="5">
        <v>17</v>
      </c>
      <c r="E31" s="5">
        <v>12</v>
      </c>
      <c r="F31" s="5">
        <v>12</v>
      </c>
      <c r="G31" s="5">
        <v>14</v>
      </c>
      <c r="H31" s="5">
        <v>24</v>
      </c>
      <c r="I31" s="5">
        <v>23</v>
      </c>
      <c r="J31" s="5">
        <v>19</v>
      </c>
      <c r="K31" s="5">
        <v>20</v>
      </c>
      <c r="L31" s="34">
        <v>16</v>
      </c>
    </row>
    <row r="32" spans="1:12" ht="15.75" x14ac:dyDescent="0.25">
      <c r="A32" s="2" t="s">
        <v>406</v>
      </c>
      <c r="B32" s="5">
        <v>1</v>
      </c>
      <c r="C32" s="5">
        <v>9</v>
      </c>
      <c r="D32" s="5">
        <v>8</v>
      </c>
      <c r="E32" s="5">
        <v>12</v>
      </c>
      <c r="F32" s="5">
        <v>15</v>
      </c>
      <c r="G32" s="5">
        <v>12</v>
      </c>
      <c r="H32" s="5">
        <v>23</v>
      </c>
      <c r="I32" s="5">
        <v>20</v>
      </c>
      <c r="J32" s="5">
        <v>11</v>
      </c>
      <c r="K32" s="5">
        <v>13</v>
      </c>
      <c r="L32" s="34">
        <v>11</v>
      </c>
    </row>
    <row r="33" spans="1:12" ht="15.75" x14ac:dyDescent="0.25">
      <c r="A33" s="2" t="s">
        <v>407</v>
      </c>
      <c r="B33" s="5">
        <v>-2</v>
      </c>
      <c r="C33" s="5">
        <v>15</v>
      </c>
      <c r="D33" s="5">
        <v>17</v>
      </c>
      <c r="E33" s="5">
        <v>16</v>
      </c>
      <c r="F33" s="5">
        <v>15</v>
      </c>
      <c r="G33" s="5">
        <v>16</v>
      </c>
      <c r="H33" s="5">
        <v>23</v>
      </c>
      <c r="I33" s="5">
        <v>24</v>
      </c>
      <c r="J33" s="5">
        <v>19</v>
      </c>
      <c r="K33" s="5">
        <v>21</v>
      </c>
      <c r="L33" s="34">
        <v>16</v>
      </c>
    </row>
    <row r="34" spans="1:12" ht="15.75" x14ac:dyDescent="0.25">
      <c r="A34" s="2" t="s">
        <v>408</v>
      </c>
      <c r="B34" s="5">
        <v>-6</v>
      </c>
      <c r="C34" s="5">
        <v>18</v>
      </c>
      <c r="D34" s="5">
        <v>24</v>
      </c>
      <c r="E34" s="5">
        <v>22</v>
      </c>
      <c r="F34" s="5">
        <v>19</v>
      </c>
      <c r="G34" s="5">
        <v>18</v>
      </c>
      <c r="H34" s="5">
        <v>34</v>
      </c>
      <c r="I34" s="5">
        <v>35</v>
      </c>
      <c r="J34" s="5">
        <v>25</v>
      </c>
      <c r="K34" s="5">
        <v>25</v>
      </c>
      <c r="L34" s="34">
        <v>26</v>
      </c>
    </row>
    <row r="35" spans="1:12" ht="15.75" x14ac:dyDescent="0.25">
      <c r="A35" s="2" t="s">
        <v>409</v>
      </c>
      <c r="B35" s="5">
        <v>-3</v>
      </c>
      <c r="C35" s="5">
        <v>9</v>
      </c>
      <c r="D35" s="5">
        <v>12</v>
      </c>
      <c r="E35" s="5">
        <v>12</v>
      </c>
      <c r="F35" s="5">
        <v>10</v>
      </c>
      <c r="G35" s="5">
        <v>12</v>
      </c>
      <c r="H35" s="5">
        <v>22</v>
      </c>
      <c r="I35" s="5">
        <v>20</v>
      </c>
      <c r="J35" s="5">
        <v>16</v>
      </c>
      <c r="K35" s="5">
        <v>17</v>
      </c>
      <c r="L35" s="34">
        <v>16</v>
      </c>
    </row>
    <row r="36" spans="1:12" ht="15.75" x14ac:dyDescent="0.25">
      <c r="A36" s="2" t="s">
        <v>410</v>
      </c>
      <c r="B36" s="5">
        <v>-4</v>
      </c>
      <c r="C36" s="5">
        <v>21</v>
      </c>
      <c r="D36" s="5">
        <v>25</v>
      </c>
      <c r="E36" s="5">
        <v>25</v>
      </c>
      <c r="F36" s="5">
        <v>26</v>
      </c>
      <c r="G36" s="5">
        <v>27</v>
      </c>
      <c r="H36" s="5">
        <v>41</v>
      </c>
      <c r="I36" s="5">
        <v>38</v>
      </c>
      <c r="J36" s="5">
        <v>40</v>
      </c>
      <c r="K36" s="5">
        <v>39</v>
      </c>
      <c r="L36" s="34">
        <v>32</v>
      </c>
    </row>
    <row r="37" spans="1:12" ht="15.75" x14ac:dyDescent="0.25">
      <c r="A37" s="2" t="s">
        <v>411</v>
      </c>
      <c r="B37" s="5">
        <v>0</v>
      </c>
      <c r="C37" s="5">
        <v>27</v>
      </c>
      <c r="D37" s="5">
        <v>27</v>
      </c>
      <c r="E37" s="5">
        <v>25</v>
      </c>
      <c r="F37" s="5">
        <v>22</v>
      </c>
      <c r="G37" s="5">
        <v>22</v>
      </c>
      <c r="H37" s="5">
        <v>42</v>
      </c>
      <c r="I37" s="5">
        <v>40</v>
      </c>
      <c r="J37" s="5">
        <v>37</v>
      </c>
      <c r="K37" s="5">
        <v>33</v>
      </c>
      <c r="L37" s="34">
        <v>23</v>
      </c>
    </row>
    <row r="38" spans="1:12" ht="15.75" x14ac:dyDescent="0.25">
      <c r="A38" s="2" t="s">
        <v>412</v>
      </c>
      <c r="B38" s="5" t="s">
        <v>197</v>
      </c>
      <c r="C38" s="5" t="s">
        <v>197</v>
      </c>
      <c r="D38" s="5" t="s">
        <v>197</v>
      </c>
      <c r="E38" s="5" t="s">
        <v>197</v>
      </c>
      <c r="F38" s="5" t="s">
        <v>197</v>
      </c>
      <c r="G38" s="5" t="s">
        <v>197</v>
      </c>
      <c r="H38" s="5" t="s">
        <v>197</v>
      </c>
      <c r="I38" s="5" t="s">
        <v>197</v>
      </c>
      <c r="J38" s="5" t="s">
        <v>197</v>
      </c>
      <c r="K38" s="5" t="s">
        <v>197</v>
      </c>
      <c r="L38" s="34" t="s">
        <v>197</v>
      </c>
    </row>
    <row r="39" spans="1:12" ht="15.75" x14ac:dyDescent="0.25">
      <c r="A39" s="2" t="s">
        <v>413</v>
      </c>
      <c r="B39" s="5">
        <v>-2</v>
      </c>
      <c r="C39" s="5">
        <v>16</v>
      </c>
      <c r="D39" s="5">
        <v>18</v>
      </c>
      <c r="E39" s="5">
        <v>18</v>
      </c>
      <c r="F39" s="5">
        <v>17</v>
      </c>
      <c r="G39" s="5">
        <v>17</v>
      </c>
      <c r="H39" s="5">
        <v>30</v>
      </c>
      <c r="I39" s="5">
        <v>28</v>
      </c>
      <c r="J39" s="5">
        <v>24</v>
      </c>
      <c r="K39" s="5">
        <v>22</v>
      </c>
      <c r="L39" s="34">
        <v>19</v>
      </c>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39"/>
  <sheetViews>
    <sheetView showGridLines="0" workbookViewId="0">
      <pane ySplit="5" topLeftCell="A15" activePane="bottomLeft" state="frozen"/>
      <selection pane="bottomLeft"/>
    </sheetView>
  </sheetViews>
  <sheetFormatPr defaultColWidth="11.42578125" defaultRowHeight="15" x14ac:dyDescent="0.25"/>
  <cols>
    <col min="1" max="1" width="40.42578125" customWidth="1"/>
    <col min="2" max="2" width="15.7109375" style="25" customWidth="1"/>
    <col min="3" max="12" width="13.85546875" style="25" customWidth="1"/>
  </cols>
  <sheetData>
    <row r="1" spans="1:12" ht="20.25" x14ac:dyDescent="0.3">
      <c r="A1" s="1" t="s">
        <v>415</v>
      </c>
    </row>
    <row r="2" spans="1:12" ht="15.75" x14ac:dyDescent="0.25">
      <c r="A2" s="31" t="s">
        <v>416</v>
      </c>
      <c r="B2" s="5"/>
      <c r="C2" s="5"/>
      <c r="D2" s="5"/>
      <c r="E2" s="5"/>
      <c r="F2" s="5"/>
      <c r="G2" s="5"/>
      <c r="H2" s="5"/>
      <c r="I2" s="5"/>
      <c r="J2" s="5"/>
      <c r="K2" s="5"/>
    </row>
    <row r="3" spans="1:12" ht="15.75" x14ac:dyDescent="0.25">
      <c r="A3" s="31" t="s">
        <v>378</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379</v>
      </c>
      <c r="B5" s="33" t="s">
        <v>174</v>
      </c>
      <c r="C5" s="32" t="s">
        <v>190</v>
      </c>
      <c r="D5" s="32" t="s">
        <v>175</v>
      </c>
      <c r="E5" s="32" t="s">
        <v>176</v>
      </c>
      <c r="F5" s="32" t="s">
        <v>177</v>
      </c>
      <c r="G5" s="32" t="s">
        <v>178</v>
      </c>
      <c r="H5" s="32" t="s">
        <v>179</v>
      </c>
      <c r="I5" s="32" t="s">
        <v>180</v>
      </c>
      <c r="J5" s="32" t="s">
        <v>181</v>
      </c>
      <c r="K5" s="32" t="s">
        <v>182</v>
      </c>
      <c r="L5" s="32" t="s">
        <v>183</v>
      </c>
    </row>
    <row r="6" spans="1:12" ht="15.75" x14ac:dyDescent="0.25">
      <c r="A6" s="2" t="s">
        <v>380</v>
      </c>
      <c r="B6" s="4">
        <v>-0.05</v>
      </c>
      <c r="C6" s="5">
        <v>95</v>
      </c>
      <c r="D6" s="5">
        <v>100</v>
      </c>
      <c r="E6" s="5">
        <v>118</v>
      </c>
      <c r="F6" s="5">
        <v>115</v>
      </c>
      <c r="G6" s="5">
        <v>109</v>
      </c>
      <c r="H6" s="5">
        <v>210</v>
      </c>
      <c r="I6" s="5">
        <v>183</v>
      </c>
      <c r="J6" s="5">
        <v>239</v>
      </c>
      <c r="K6" s="5">
        <v>240</v>
      </c>
      <c r="L6" s="34">
        <v>195</v>
      </c>
    </row>
    <row r="7" spans="1:12" ht="15.75" x14ac:dyDescent="0.25">
      <c r="A7" s="2" t="s">
        <v>381</v>
      </c>
      <c r="B7" s="4">
        <v>9.9000000000000005E-2</v>
      </c>
      <c r="C7" s="5">
        <v>111</v>
      </c>
      <c r="D7" s="5">
        <v>101</v>
      </c>
      <c r="E7" s="5">
        <v>78</v>
      </c>
      <c r="F7" s="5">
        <v>74</v>
      </c>
      <c r="G7" s="5">
        <v>79</v>
      </c>
      <c r="H7" s="5">
        <v>177</v>
      </c>
      <c r="I7" s="5">
        <v>194</v>
      </c>
      <c r="J7" s="5">
        <v>172</v>
      </c>
      <c r="K7" s="5">
        <v>166</v>
      </c>
      <c r="L7" s="34">
        <v>125</v>
      </c>
    </row>
    <row r="8" spans="1:12" ht="15.75" x14ac:dyDescent="0.25">
      <c r="A8" s="2" t="s">
        <v>382</v>
      </c>
      <c r="B8" s="4">
        <v>0.32</v>
      </c>
      <c r="C8" s="5">
        <v>99</v>
      </c>
      <c r="D8" s="5">
        <v>75</v>
      </c>
      <c r="E8" s="5">
        <v>61</v>
      </c>
      <c r="F8" s="5">
        <v>59</v>
      </c>
      <c r="G8" s="5">
        <v>49</v>
      </c>
      <c r="H8" s="5">
        <v>134</v>
      </c>
      <c r="I8" s="5">
        <v>140</v>
      </c>
      <c r="J8" s="5">
        <v>153</v>
      </c>
      <c r="K8" s="5">
        <v>141</v>
      </c>
      <c r="L8" s="34">
        <v>117</v>
      </c>
    </row>
    <row r="9" spans="1:12" ht="15.75" x14ac:dyDescent="0.25">
      <c r="A9" s="2" t="s">
        <v>383</v>
      </c>
      <c r="B9" s="4">
        <v>0.23100000000000001</v>
      </c>
      <c r="C9" s="5">
        <v>32</v>
      </c>
      <c r="D9" s="5">
        <v>26</v>
      </c>
      <c r="E9" s="5">
        <v>30</v>
      </c>
      <c r="F9" s="5">
        <v>24</v>
      </c>
      <c r="G9" s="5">
        <v>29</v>
      </c>
      <c r="H9" s="5">
        <v>71</v>
      </c>
      <c r="I9" s="5">
        <v>66</v>
      </c>
      <c r="J9" s="5">
        <v>47</v>
      </c>
      <c r="K9" s="5">
        <v>44</v>
      </c>
      <c r="L9" s="34">
        <v>48</v>
      </c>
    </row>
    <row r="10" spans="1:12" ht="15.75" x14ac:dyDescent="0.25">
      <c r="A10" s="2" t="s">
        <v>384</v>
      </c>
      <c r="B10" s="4">
        <v>-6.0000000000000001E-3</v>
      </c>
      <c r="C10" s="5">
        <v>176</v>
      </c>
      <c r="D10" s="5">
        <v>177</v>
      </c>
      <c r="E10" s="5">
        <v>151</v>
      </c>
      <c r="F10" s="5">
        <v>153</v>
      </c>
      <c r="G10" s="5">
        <v>140</v>
      </c>
      <c r="H10" s="5">
        <v>297</v>
      </c>
      <c r="I10" s="5">
        <v>250</v>
      </c>
      <c r="J10" s="5">
        <v>304</v>
      </c>
      <c r="K10" s="5">
        <v>303</v>
      </c>
      <c r="L10" s="34">
        <v>250</v>
      </c>
    </row>
    <row r="11" spans="1:12" ht="15.75" x14ac:dyDescent="0.25">
      <c r="A11" s="2" t="s">
        <v>385</v>
      </c>
      <c r="B11" s="4">
        <v>-0.57099999999999995</v>
      </c>
      <c r="C11" s="5">
        <v>9</v>
      </c>
      <c r="D11" s="5">
        <v>21</v>
      </c>
      <c r="E11" s="5">
        <v>17</v>
      </c>
      <c r="F11" s="5">
        <v>27</v>
      </c>
      <c r="G11" s="5">
        <v>25</v>
      </c>
      <c r="H11" s="5">
        <v>42</v>
      </c>
      <c r="I11" s="5">
        <v>40</v>
      </c>
      <c r="J11" s="5">
        <v>33</v>
      </c>
      <c r="K11" s="5">
        <v>42</v>
      </c>
      <c r="L11" s="34">
        <v>29</v>
      </c>
    </row>
    <row r="12" spans="1:12" ht="15.75" x14ac:dyDescent="0.25">
      <c r="A12" s="2" t="s">
        <v>386</v>
      </c>
      <c r="B12" s="4">
        <v>0.17100000000000001</v>
      </c>
      <c r="C12" s="5">
        <v>41</v>
      </c>
      <c r="D12" s="5">
        <v>35</v>
      </c>
      <c r="E12" s="5">
        <v>34</v>
      </c>
      <c r="F12" s="5">
        <v>43</v>
      </c>
      <c r="G12" s="5">
        <v>41</v>
      </c>
      <c r="H12" s="5">
        <v>96</v>
      </c>
      <c r="I12" s="5">
        <v>124</v>
      </c>
      <c r="J12" s="5">
        <v>95</v>
      </c>
      <c r="K12" s="5">
        <v>100</v>
      </c>
      <c r="L12" s="34">
        <v>82</v>
      </c>
    </row>
    <row r="13" spans="1:12" ht="15.75" x14ac:dyDescent="0.25">
      <c r="A13" s="2" t="s">
        <v>387</v>
      </c>
      <c r="B13" s="4">
        <v>4.5999999999999999E-2</v>
      </c>
      <c r="C13" s="5">
        <v>68</v>
      </c>
      <c r="D13" s="5">
        <v>65</v>
      </c>
      <c r="E13" s="5">
        <v>80</v>
      </c>
      <c r="F13" s="5">
        <v>65</v>
      </c>
      <c r="G13" s="5">
        <v>97</v>
      </c>
      <c r="H13" s="5">
        <v>210</v>
      </c>
      <c r="I13" s="5">
        <v>257</v>
      </c>
      <c r="J13" s="5">
        <v>286</v>
      </c>
      <c r="K13" s="5">
        <v>138</v>
      </c>
      <c r="L13" s="34">
        <v>121</v>
      </c>
    </row>
    <row r="14" spans="1:12" ht="15.75" x14ac:dyDescent="0.25">
      <c r="A14" s="2" t="s">
        <v>388</v>
      </c>
      <c r="B14" s="4">
        <v>-7.9000000000000001E-2</v>
      </c>
      <c r="C14" s="5">
        <v>35</v>
      </c>
      <c r="D14" s="5">
        <v>38</v>
      </c>
      <c r="E14" s="5">
        <v>46</v>
      </c>
      <c r="F14" s="5">
        <v>54</v>
      </c>
      <c r="G14" s="5">
        <v>41</v>
      </c>
      <c r="H14" s="5">
        <v>109</v>
      </c>
      <c r="I14" s="5">
        <v>99</v>
      </c>
      <c r="J14" s="5">
        <v>90</v>
      </c>
      <c r="K14" s="5">
        <v>87</v>
      </c>
      <c r="L14" s="34">
        <v>61</v>
      </c>
    </row>
    <row r="15" spans="1:12" ht="15.75" x14ac:dyDescent="0.25">
      <c r="A15" s="2" t="s">
        <v>389</v>
      </c>
      <c r="B15" s="4">
        <v>-8.3000000000000004E-2</v>
      </c>
      <c r="C15" s="5">
        <v>22</v>
      </c>
      <c r="D15" s="5">
        <v>24</v>
      </c>
      <c r="E15" s="5">
        <v>28</v>
      </c>
      <c r="F15" s="5">
        <v>30</v>
      </c>
      <c r="G15" s="5">
        <v>19</v>
      </c>
      <c r="H15" s="5">
        <v>51</v>
      </c>
      <c r="I15" s="5">
        <v>53</v>
      </c>
      <c r="J15" s="5">
        <v>59</v>
      </c>
      <c r="K15" s="5">
        <v>61</v>
      </c>
      <c r="L15" s="34">
        <v>37</v>
      </c>
    </row>
    <row r="16" spans="1:12" ht="15.75" x14ac:dyDescent="0.25">
      <c r="A16" s="2" t="s">
        <v>390</v>
      </c>
      <c r="B16" s="4">
        <v>-0.19700000000000001</v>
      </c>
      <c r="C16" s="5">
        <v>57</v>
      </c>
      <c r="D16" s="5">
        <v>71</v>
      </c>
      <c r="E16" s="5">
        <v>55</v>
      </c>
      <c r="F16" s="5">
        <v>47</v>
      </c>
      <c r="G16" s="5">
        <v>72</v>
      </c>
      <c r="H16" s="5">
        <v>102</v>
      </c>
      <c r="I16" s="5">
        <v>153</v>
      </c>
      <c r="J16" s="5">
        <v>113</v>
      </c>
      <c r="K16" s="5">
        <v>112</v>
      </c>
      <c r="L16" s="34">
        <v>98</v>
      </c>
    </row>
    <row r="17" spans="1:12" ht="15.75" x14ac:dyDescent="0.25">
      <c r="A17" s="2" t="s">
        <v>391</v>
      </c>
      <c r="B17" s="4">
        <v>8.7999999999999995E-2</v>
      </c>
      <c r="C17" s="5">
        <v>37</v>
      </c>
      <c r="D17" s="5">
        <v>34</v>
      </c>
      <c r="E17" s="5">
        <v>41</v>
      </c>
      <c r="F17" s="5">
        <v>37</v>
      </c>
      <c r="G17" s="5">
        <v>44</v>
      </c>
      <c r="H17" s="5">
        <v>79</v>
      </c>
      <c r="I17" s="5">
        <v>119</v>
      </c>
      <c r="J17" s="5">
        <v>63</v>
      </c>
      <c r="K17" s="5">
        <v>84</v>
      </c>
      <c r="L17" s="34">
        <v>52</v>
      </c>
    </row>
    <row r="18" spans="1:12" ht="15.75" x14ac:dyDescent="0.25">
      <c r="A18" s="2" t="s">
        <v>392</v>
      </c>
      <c r="B18" s="4">
        <v>-2.5000000000000001E-2</v>
      </c>
      <c r="C18" s="5">
        <v>79</v>
      </c>
      <c r="D18" s="5">
        <v>81</v>
      </c>
      <c r="E18" s="5">
        <v>85</v>
      </c>
      <c r="F18" s="5">
        <v>74</v>
      </c>
      <c r="G18" s="5">
        <v>87</v>
      </c>
      <c r="H18" s="5">
        <v>175</v>
      </c>
      <c r="I18" s="5">
        <v>134</v>
      </c>
      <c r="J18" s="5">
        <v>159</v>
      </c>
      <c r="K18" s="5">
        <v>144</v>
      </c>
      <c r="L18" s="34">
        <v>141</v>
      </c>
    </row>
    <row r="19" spans="1:12" ht="15.75" x14ac:dyDescent="0.25">
      <c r="A19" s="2" t="s">
        <v>393</v>
      </c>
      <c r="B19" s="4">
        <v>-7.9000000000000001E-2</v>
      </c>
      <c r="C19" s="5">
        <v>187</v>
      </c>
      <c r="D19" s="5">
        <v>203</v>
      </c>
      <c r="E19" s="5">
        <v>185</v>
      </c>
      <c r="F19" s="5">
        <v>232</v>
      </c>
      <c r="G19" s="5">
        <v>254</v>
      </c>
      <c r="H19" s="5">
        <v>402</v>
      </c>
      <c r="I19" s="5">
        <v>464</v>
      </c>
      <c r="J19" s="5">
        <v>411</v>
      </c>
      <c r="K19" s="5">
        <v>358</v>
      </c>
      <c r="L19" s="34">
        <v>347</v>
      </c>
    </row>
    <row r="20" spans="1:12" ht="15.75" x14ac:dyDescent="0.25">
      <c r="A20" s="2" t="s">
        <v>394</v>
      </c>
      <c r="B20" s="4">
        <v>-1.7000000000000001E-2</v>
      </c>
      <c r="C20" s="5">
        <v>178</v>
      </c>
      <c r="D20" s="5">
        <v>181</v>
      </c>
      <c r="E20" s="5">
        <v>199</v>
      </c>
      <c r="F20" s="5">
        <v>202</v>
      </c>
      <c r="G20" s="5">
        <v>164</v>
      </c>
      <c r="H20" s="5">
        <v>458</v>
      </c>
      <c r="I20" s="5">
        <v>443</v>
      </c>
      <c r="J20" s="5">
        <v>383</v>
      </c>
      <c r="K20" s="5">
        <v>395</v>
      </c>
      <c r="L20" s="34">
        <v>326</v>
      </c>
    </row>
    <row r="21" spans="1:12" ht="15.75" x14ac:dyDescent="0.25">
      <c r="A21" s="2" t="s">
        <v>395</v>
      </c>
      <c r="B21" s="4">
        <v>0.313</v>
      </c>
      <c r="C21" s="5">
        <v>172</v>
      </c>
      <c r="D21" s="5">
        <v>131</v>
      </c>
      <c r="E21" s="5">
        <v>120</v>
      </c>
      <c r="F21" s="5">
        <v>161</v>
      </c>
      <c r="G21" s="5">
        <v>109</v>
      </c>
      <c r="H21" s="5">
        <v>246</v>
      </c>
      <c r="I21" s="5">
        <v>248</v>
      </c>
      <c r="J21" s="5">
        <v>260</v>
      </c>
      <c r="K21" s="5">
        <v>302</v>
      </c>
      <c r="L21" s="34">
        <v>277</v>
      </c>
    </row>
    <row r="22" spans="1:12" ht="15.75" x14ac:dyDescent="0.25">
      <c r="A22" s="2" t="s">
        <v>396</v>
      </c>
      <c r="B22" s="4">
        <v>0</v>
      </c>
      <c r="C22" s="5">
        <v>31</v>
      </c>
      <c r="D22" s="5">
        <v>31</v>
      </c>
      <c r="E22" s="5">
        <v>30</v>
      </c>
      <c r="F22" s="5">
        <v>31</v>
      </c>
      <c r="G22" s="5">
        <v>34</v>
      </c>
      <c r="H22" s="5">
        <v>97</v>
      </c>
      <c r="I22" s="5">
        <v>70</v>
      </c>
      <c r="J22" s="5">
        <v>35</v>
      </c>
      <c r="K22" s="5">
        <v>40</v>
      </c>
      <c r="L22" s="34">
        <v>35</v>
      </c>
    </row>
    <row r="23" spans="1:12" ht="15.75" x14ac:dyDescent="0.25">
      <c r="A23" s="2" t="s">
        <v>397</v>
      </c>
      <c r="B23" s="4">
        <v>-6.0999999999999999E-2</v>
      </c>
      <c r="C23" s="5">
        <v>46</v>
      </c>
      <c r="D23" s="5">
        <v>49</v>
      </c>
      <c r="E23" s="5">
        <v>40</v>
      </c>
      <c r="F23" s="5">
        <v>44</v>
      </c>
      <c r="G23" s="5">
        <v>38</v>
      </c>
      <c r="H23" s="5">
        <v>62</v>
      </c>
      <c r="I23" s="5">
        <v>57</v>
      </c>
      <c r="J23" s="5">
        <v>75</v>
      </c>
      <c r="K23" s="5">
        <v>66</v>
      </c>
      <c r="L23" s="34">
        <v>57</v>
      </c>
    </row>
    <row r="24" spans="1:12" ht="15.75" x14ac:dyDescent="0.25">
      <c r="A24" s="2" t="s">
        <v>398</v>
      </c>
      <c r="B24" s="4">
        <v>2.1999999999999999E-2</v>
      </c>
      <c r="C24" s="5">
        <v>47</v>
      </c>
      <c r="D24" s="5">
        <v>46</v>
      </c>
      <c r="E24" s="5">
        <v>48</v>
      </c>
      <c r="F24" s="5">
        <v>52</v>
      </c>
      <c r="G24" s="5">
        <v>60</v>
      </c>
      <c r="H24" s="5">
        <v>88</v>
      </c>
      <c r="I24" s="5">
        <v>96</v>
      </c>
      <c r="J24" s="5">
        <v>99</v>
      </c>
      <c r="K24" s="5">
        <v>85</v>
      </c>
      <c r="L24" s="34">
        <v>51</v>
      </c>
    </row>
    <row r="25" spans="1:12" ht="15.75" x14ac:dyDescent="0.25">
      <c r="A25" s="2" t="s">
        <v>399</v>
      </c>
      <c r="B25" s="4">
        <v>-0.72699999999999998</v>
      </c>
      <c r="C25" s="5">
        <v>3</v>
      </c>
      <c r="D25" s="5">
        <v>11</v>
      </c>
      <c r="E25" s="5">
        <v>8</v>
      </c>
      <c r="F25" s="5">
        <v>3</v>
      </c>
      <c r="G25" s="5">
        <v>13</v>
      </c>
      <c r="H25" s="5">
        <v>10</v>
      </c>
      <c r="I25" s="5">
        <v>11</v>
      </c>
      <c r="J25" s="5">
        <v>13</v>
      </c>
      <c r="K25" s="5">
        <v>14</v>
      </c>
      <c r="L25" s="34">
        <v>8</v>
      </c>
    </row>
    <row r="26" spans="1:12" ht="15.75" x14ac:dyDescent="0.25">
      <c r="A26" s="2" t="s">
        <v>400</v>
      </c>
      <c r="B26" s="4">
        <v>-0.104</v>
      </c>
      <c r="C26" s="5">
        <v>69</v>
      </c>
      <c r="D26" s="5">
        <v>77</v>
      </c>
      <c r="E26" s="5">
        <v>63</v>
      </c>
      <c r="F26" s="5">
        <v>67</v>
      </c>
      <c r="G26" s="5">
        <v>66</v>
      </c>
      <c r="H26" s="5">
        <v>146</v>
      </c>
      <c r="I26" s="5">
        <v>132</v>
      </c>
      <c r="J26" s="5">
        <v>140</v>
      </c>
      <c r="K26" s="5">
        <v>178</v>
      </c>
      <c r="L26" s="34">
        <v>139</v>
      </c>
    </row>
    <row r="27" spans="1:12" ht="15.75" x14ac:dyDescent="0.25">
      <c r="A27" s="2" t="s">
        <v>401</v>
      </c>
      <c r="B27" s="4">
        <v>0.08</v>
      </c>
      <c r="C27" s="5">
        <v>190</v>
      </c>
      <c r="D27" s="5">
        <v>176</v>
      </c>
      <c r="E27" s="5">
        <v>163</v>
      </c>
      <c r="F27" s="5">
        <v>139</v>
      </c>
      <c r="G27" s="5">
        <v>181</v>
      </c>
      <c r="H27" s="5">
        <v>318</v>
      </c>
      <c r="I27" s="5">
        <v>289</v>
      </c>
      <c r="J27" s="5">
        <v>239</v>
      </c>
      <c r="K27" s="5">
        <v>268</v>
      </c>
      <c r="L27" s="34">
        <v>212</v>
      </c>
    </row>
    <row r="28" spans="1:12" ht="15.75" x14ac:dyDescent="0.25">
      <c r="A28" s="2" t="s">
        <v>402</v>
      </c>
      <c r="B28" s="4">
        <v>0.5</v>
      </c>
      <c r="C28" s="5">
        <v>6</v>
      </c>
      <c r="D28" s="5">
        <v>4</v>
      </c>
      <c r="E28" s="5">
        <v>8</v>
      </c>
      <c r="F28" s="5">
        <v>8</v>
      </c>
      <c r="G28" s="5">
        <v>14</v>
      </c>
      <c r="H28" s="5">
        <v>18</v>
      </c>
      <c r="I28" s="5">
        <v>10</v>
      </c>
      <c r="J28" s="5">
        <v>5</v>
      </c>
      <c r="K28" s="5">
        <v>10</v>
      </c>
      <c r="L28" s="34">
        <v>5</v>
      </c>
    </row>
    <row r="29" spans="1:12" ht="15.75" x14ac:dyDescent="0.25">
      <c r="A29" s="2" t="s">
        <v>403</v>
      </c>
      <c r="B29" s="4">
        <v>-0.107</v>
      </c>
      <c r="C29" s="5">
        <v>50</v>
      </c>
      <c r="D29" s="5">
        <v>56</v>
      </c>
      <c r="E29" s="5">
        <v>53</v>
      </c>
      <c r="F29" s="5">
        <v>54</v>
      </c>
      <c r="G29" s="5">
        <v>63</v>
      </c>
      <c r="H29" s="5">
        <v>140</v>
      </c>
      <c r="I29" s="5">
        <v>127</v>
      </c>
      <c r="J29" s="5">
        <v>87</v>
      </c>
      <c r="K29" s="5">
        <v>126</v>
      </c>
      <c r="L29" s="34">
        <v>92</v>
      </c>
    </row>
    <row r="30" spans="1:12" ht="15.75" x14ac:dyDescent="0.25">
      <c r="A30" s="2" t="s">
        <v>404</v>
      </c>
      <c r="B30" s="4">
        <v>7.9000000000000001E-2</v>
      </c>
      <c r="C30" s="5">
        <v>68</v>
      </c>
      <c r="D30" s="5">
        <v>63</v>
      </c>
      <c r="E30" s="5">
        <v>79</v>
      </c>
      <c r="F30" s="5">
        <v>63</v>
      </c>
      <c r="G30" s="5">
        <v>56</v>
      </c>
      <c r="H30" s="5">
        <v>149</v>
      </c>
      <c r="I30" s="5">
        <v>156</v>
      </c>
      <c r="J30" s="5">
        <v>166</v>
      </c>
      <c r="K30" s="5">
        <v>111</v>
      </c>
      <c r="L30" s="34">
        <v>93</v>
      </c>
    </row>
    <row r="31" spans="1:12" ht="15.75" x14ac:dyDescent="0.25">
      <c r="A31" s="2" t="s">
        <v>405</v>
      </c>
      <c r="B31" s="4">
        <v>0.23400000000000001</v>
      </c>
      <c r="C31" s="5">
        <v>58</v>
      </c>
      <c r="D31" s="5">
        <v>47</v>
      </c>
      <c r="E31" s="5">
        <v>29</v>
      </c>
      <c r="F31" s="5">
        <v>38</v>
      </c>
      <c r="G31" s="5">
        <v>37</v>
      </c>
      <c r="H31" s="5">
        <v>63</v>
      </c>
      <c r="I31" s="5">
        <v>74</v>
      </c>
      <c r="J31" s="5">
        <v>68</v>
      </c>
      <c r="K31" s="5">
        <v>73</v>
      </c>
      <c r="L31" s="34">
        <v>65</v>
      </c>
    </row>
    <row r="32" spans="1:12" ht="15.75" x14ac:dyDescent="0.25">
      <c r="A32" s="2" t="s">
        <v>406</v>
      </c>
      <c r="B32" s="4">
        <v>-0.28599999999999998</v>
      </c>
      <c r="C32" s="5">
        <v>5</v>
      </c>
      <c r="D32" s="5">
        <v>7</v>
      </c>
      <c r="E32" s="5">
        <v>9</v>
      </c>
      <c r="F32" s="5">
        <v>6</v>
      </c>
      <c r="G32" s="5">
        <v>6</v>
      </c>
      <c r="H32" s="5">
        <v>13</v>
      </c>
      <c r="I32" s="5">
        <v>16</v>
      </c>
      <c r="J32" s="5">
        <v>13</v>
      </c>
      <c r="K32" s="5">
        <v>14</v>
      </c>
      <c r="L32" s="34">
        <v>6</v>
      </c>
    </row>
    <row r="33" spans="1:12" ht="15.75" x14ac:dyDescent="0.25">
      <c r="A33" s="2" t="s">
        <v>407</v>
      </c>
      <c r="B33" s="4">
        <v>-2.9000000000000001E-2</v>
      </c>
      <c r="C33" s="5">
        <v>34</v>
      </c>
      <c r="D33" s="5">
        <v>35</v>
      </c>
      <c r="E33" s="5">
        <v>28</v>
      </c>
      <c r="F33" s="5">
        <v>30</v>
      </c>
      <c r="G33" s="5">
        <v>27</v>
      </c>
      <c r="H33" s="5">
        <v>40</v>
      </c>
      <c r="I33" s="5">
        <v>55</v>
      </c>
      <c r="J33" s="5">
        <v>60</v>
      </c>
      <c r="K33" s="5">
        <v>59</v>
      </c>
      <c r="L33" s="34">
        <v>45</v>
      </c>
    </row>
    <row r="34" spans="1:12" ht="15.75" x14ac:dyDescent="0.25">
      <c r="A34" s="2" t="s">
        <v>408</v>
      </c>
      <c r="B34" s="4">
        <v>-0.25900000000000001</v>
      </c>
      <c r="C34" s="5">
        <v>177</v>
      </c>
      <c r="D34" s="5">
        <v>239</v>
      </c>
      <c r="E34" s="5">
        <v>214</v>
      </c>
      <c r="F34" s="5">
        <v>164</v>
      </c>
      <c r="G34" s="5">
        <v>144</v>
      </c>
      <c r="H34" s="5">
        <v>304</v>
      </c>
      <c r="I34" s="5">
        <v>368</v>
      </c>
      <c r="J34" s="5">
        <v>247</v>
      </c>
      <c r="K34" s="5">
        <v>284</v>
      </c>
      <c r="L34" s="34">
        <v>305</v>
      </c>
    </row>
    <row r="35" spans="1:12" ht="15.75" x14ac:dyDescent="0.25">
      <c r="A35" s="2" t="s">
        <v>409</v>
      </c>
      <c r="B35" s="4">
        <v>-0.2</v>
      </c>
      <c r="C35" s="5">
        <v>24</v>
      </c>
      <c r="D35" s="5">
        <v>30</v>
      </c>
      <c r="E35" s="5">
        <v>20</v>
      </c>
      <c r="F35" s="5">
        <v>25</v>
      </c>
      <c r="G35" s="5">
        <v>42</v>
      </c>
      <c r="H35" s="5">
        <v>66</v>
      </c>
      <c r="I35" s="5">
        <v>57</v>
      </c>
      <c r="J35" s="5">
        <v>62</v>
      </c>
      <c r="K35" s="5">
        <v>66</v>
      </c>
      <c r="L35" s="34">
        <v>58</v>
      </c>
    </row>
    <row r="36" spans="1:12" ht="15.75" x14ac:dyDescent="0.25">
      <c r="A36" s="2" t="s">
        <v>410</v>
      </c>
      <c r="B36" s="4">
        <v>-5.6000000000000001E-2</v>
      </c>
      <c r="C36" s="5">
        <v>51</v>
      </c>
      <c r="D36" s="5">
        <v>54</v>
      </c>
      <c r="E36" s="5">
        <v>65</v>
      </c>
      <c r="F36" s="5">
        <v>66</v>
      </c>
      <c r="G36" s="5">
        <v>69</v>
      </c>
      <c r="H36" s="5">
        <v>124</v>
      </c>
      <c r="I36" s="5">
        <v>117</v>
      </c>
      <c r="J36" s="5">
        <v>124</v>
      </c>
      <c r="K36" s="5">
        <v>178</v>
      </c>
      <c r="L36" s="34">
        <v>121</v>
      </c>
    </row>
    <row r="37" spans="1:12" ht="15.75" x14ac:dyDescent="0.25">
      <c r="A37" s="2" t="s">
        <v>411</v>
      </c>
      <c r="B37" s="4">
        <v>0.111</v>
      </c>
      <c r="C37" s="5">
        <v>210</v>
      </c>
      <c r="D37" s="5">
        <v>189</v>
      </c>
      <c r="E37" s="5">
        <v>154</v>
      </c>
      <c r="F37" s="5">
        <v>112</v>
      </c>
      <c r="G37" s="5">
        <v>119</v>
      </c>
      <c r="H37" s="5">
        <v>250</v>
      </c>
      <c r="I37" s="5">
        <v>268</v>
      </c>
      <c r="J37" s="5">
        <v>328</v>
      </c>
      <c r="K37" s="5">
        <v>264</v>
      </c>
      <c r="L37" s="34">
        <v>155</v>
      </c>
    </row>
    <row r="38" spans="1:12" ht="15.75" x14ac:dyDescent="0.25">
      <c r="A38" s="2" t="s">
        <v>412</v>
      </c>
      <c r="B38" s="4" t="s">
        <v>197</v>
      </c>
      <c r="C38" s="5">
        <v>17</v>
      </c>
      <c r="D38" s="5">
        <v>18</v>
      </c>
      <c r="E38" s="5">
        <v>18</v>
      </c>
      <c r="F38" s="5">
        <v>6</v>
      </c>
      <c r="G38" s="5">
        <v>3</v>
      </c>
      <c r="H38" s="5">
        <v>1</v>
      </c>
      <c r="I38" s="5">
        <v>3</v>
      </c>
      <c r="J38" s="5">
        <v>16</v>
      </c>
      <c r="K38" s="5">
        <v>9</v>
      </c>
      <c r="L38" s="34">
        <v>12</v>
      </c>
    </row>
    <row r="39" spans="1:12" ht="15.75" x14ac:dyDescent="0.25">
      <c r="A39" s="2" t="s">
        <v>413</v>
      </c>
      <c r="B39" s="4">
        <v>-1.0999999999999999E-2</v>
      </c>
      <c r="C39" s="5">
        <v>2467</v>
      </c>
      <c r="D39" s="24">
        <v>2495</v>
      </c>
      <c r="E39" s="24">
        <v>2357</v>
      </c>
      <c r="F39" s="24">
        <v>2305</v>
      </c>
      <c r="G39" s="24">
        <v>2331</v>
      </c>
      <c r="H39" s="24">
        <v>4748</v>
      </c>
      <c r="I39" s="24">
        <v>4873</v>
      </c>
      <c r="J39" s="24">
        <v>4644</v>
      </c>
      <c r="K39" s="24">
        <v>4562</v>
      </c>
      <c r="L39" s="35">
        <v>3765</v>
      </c>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39"/>
  <sheetViews>
    <sheetView showGridLines="0" workbookViewId="0">
      <pane ySplit="5" topLeftCell="A15" activePane="bottomLeft" state="frozen"/>
      <selection pane="bottomLeft"/>
    </sheetView>
  </sheetViews>
  <sheetFormatPr defaultColWidth="11.42578125" defaultRowHeight="15" x14ac:dyDescent="0.25"/>
  <cols>
    <col min="1" max="1" width="47.28515625" customWidth="1"/>
    <col min="2" max="2" width="14.42578125" customWidth="1"/>
    <col min="3" max="12" width="12.140625" customWidth="1"/>
  </cols>
  <sheetData>
    <row r="1" spans="1:12" ht="20.25" x14ac:dyDescent="0.3">
      <c r="A1" s="1" t="s">
        <v>415</v>
      </c>
    </row>
    <row r="2" spans="1:12" ht="15.75" x14ac:dyDescent="0.25">
      <c r="A2" s="31" t="s">
        <v>416</v>
      </c>
      <c r="B2" s="2"/>
      <c r="C2" s="2"/>
      <c r="D2" s="2"/>
      <c r="E2" s="2"/>
      <c r="F2" s="2"/>
      <c r="G2" s="2"/>
      <c r="H2" s="2"/>
      <c r="I2" s="2"/>
      <c r="J2" s="2"/>
      <c r="K2" s="2"/>
    </row>
    <row r="3" spans="1:12" ht="15.75" x14ac:dyDescent="0.25">
      <c r="A3" s="31" t="s">
        <v>378</v>
      </c>
      <c r="B3" s="2"/>
      <c r="C3" s="2"/>
      <c r="D3" s="2"/>
      <c r="E3" s="2"/>
      <c r="F3" s="2"/>
      <c r="G3" s="2"/>
      <c r="H3" s="2"/>
      <c r="I3" s="2"/>
      <c r="J3" s="2"/>
      <c r="K3" s="2"/>
    </row>
    <row r="4" spans="1:12" ht="15.75" x14ac:dyDescent="0.25">
      <c r="A4" s="2" t="s">
        <v>172</v>
      </c>
      <c r="B4" s="2"/>
      <c r="C4" s="2"/>
      <c r="D4" s="2"/>
      <c r="E4" s="2"/>
      <c r="F4" s="2"/>
      <c r="G4" s="2"/>
      <c r="H4" s="2"/>
      <c r="I4" s="2"/>
      <c r="J4" s="2"/>
      <c r="K4" s="2"/>
    </row>
    <row r="5" spans="1:12" ht="31.5" x14ac:dyDescent="0.25">
      <c r="A5" s="3" t="s">
        <v>379</v>
      </c>
      <c r="B5" s="33" t="s">
        <v>414</v>
      </c>
      <c r="C5" s="32" t="s">
        <v>190</v>
      </c>
      <c r="D5" s="32" t="s">
        <v>175</v>
      </c>
      <c r="E5" s="32" t="s">
        <v>176</v>
      </c>
      <c r="F5" s="32" t="s">
        <v>177</v>
      </c>
      <c r="G5" s="32" t="s">
        <v>178</v>
      </c>
      <c r="H5" s="32" t="s">
        <v>179</v>
      </c>
      <c r="I5" s="32" t="s">
        <v>180</v>
      </c>
      <c r="J5" s="32" t="s">
        <v>181</v>
      </c>
      <c r="K5" s="32" t="s">
        <v>182</v>
      </c>
      <c r="L5" s="32" t="s">
        <v>183</v>
      </c>
    </row>
    <row r="6" spans="1:12" ht="15.75" x14ac:dyDescent="0.25">
      <c r="A6" s="2" t="s">
        <v>380</v>
      </c>
      <c r="B6" s="5">
        <v>0</v>
      </c>
      <c r="C6" s="5">
        <v>5</v>
      </c>
      <c r="D6" s="5">
        <v>5</v>
      </c>
      <c r="E6" s="5">
        <v>6</v>
      </c>
      <c r="F6" s="5">
        <v>6</v>
      </c>
      <c r="G6" s="5">
        <v>6</v>
      </c>
      <c r="H6" s="5">
        <v>11</v>
      </c>
      <c r="I6" s="5">
        <v>10</v>
      </c>
      <c r="J6" s="5">
        <v>12</v>
      </c>
      <c r="K6" s="5">
        <v>12</v>
      </c>
      <c r="L6" s="34">
        <v>10</v>
      </c>
    </row>
    <row r="7" spans="1:12" ht="15.75" x14ac:dyDescent="0.25">
      <c r="A7" s="2" t="s">
        <v>381</v>
      </c>
      <c r="B7" s="5">
        <v>0</v>
      </c>
      <c r="C7" s="5">
        <v>5</v>
      </c>
      <c r="D7" s="5">
        <v>5</v>
      </c>
      <c r="E7" s="5">
        <v>4</v>
      </c>
      <c r="F7" s="5">
        <v>4</v>
      </c>
      <c r="G7" s="5">
        <v>4</v>
      </c>
      <c r="H7" s="5">
        <v>8</v>
      </c>
      <c r="I7" s="5">
        <v>9</v>
      </c>
      <c r="J7" s="5">
        <v>8</v>
      </c>
      <c r="K7" s="5">
        <v>8</v>
      </c>
      <c r="L7" s="34">
        <v>6</v>
      </c>
    </row>
    <row r="8" spans="1:12" ht="15.75" x14ac:dyDescent="0.25">
      <c r="A8" s="2" t="s">
        <v>382</v>
      </c>
      <c r="B8" s="5">
        <v>2</v>
      </c>
      <c r="C8" s="5">
        <v>10</v>
      </c>
      <c r="D8" s="5">
        <v>8</v>
      </c>
      <c r="E8" s="5">
        <v>6</v>
      </c>
      <c r="F8" s="5">
        <v>6</v>
      </c>
      <c r="G8" s="5">
        <v>5</v>
      </c>
      <c r="H8" s="5">
        <v>14</v>
      </c>
      <c r="I8" s="5">
        <v>14</v>
      </c>
      <c r="J8" s="5">
        <v>16</v>
      </c>
      <c r="K8" s="5">
        <v>14</v>
      </c>
      <c r="L8" s="34">
        <v>12</v>
      </c>
    </row>
    <row r="9" spans="1:12" ht="15.75" x14ac:dyDescent="0.25">
      <c r="A9" s="2" t="s">
        <v>383</v>
      </c>
      <c r="B9" s="5">
        <v>1</v>
      </c>
      <c r="C9" s="5">
        <v>4</v>
      </c>
      <c r="D9" s="5">
        <v>3</v>
      </c>
      <c r="E9" s="5">
        <v>4</v>
      </c>
      <c r="F9" s="5">
        <v>3</v>
      </c>
      <c r="G9" s="5">
        <v>4</v>
      </c>
      <c r="H9" s="5">
        <v>10</v>
      </c>
      <c r="I9" s="5">
        <v>9</v>
      </c>
      <c r="J9" s="5">
        <v>6</v>
      </c>
      <c r="K9" s="5">
        <v>6</v>
      </c>
      <c r="L9" s="34">
        <v>6</v>
      </c>
    </row>
    <row r="10" spans="1:12" ht="15.75" x14ac:dyDescent="0.25">
      <c r="A10" s="2" t="s">
        <v>384</v>
      </c>
      <c r="B10" s="5">
        <v>0</v>
      </c>
      <c r="C10" s="5">
        <v>4</v>
      </c>
      <c r="D10" s="5">
        <v>4</v>
      </c>
      <c r="E10" s="5">
        <v>3</v>
      </c>
      <c r="F10" s="5">
        <v>3</v>
      </c>
      <c r="G10" s="5">
        <v>3</v>
      </c>
      <c r="H10" s="5">
        <v>7</v>
      </c>
      <c r="I10" s="5">
        <v>6</v>
      </c>
      <c r="J10" s="5">
        <v>7</v>
      </c>
      <c r="K10" s="5">
        <v>7</v>
      </c>
      <c r="L10" s="34">
        <v>6</v>
      </c>
    </row>
    <row r="11" spans="1:12" ht="15.75" x14ac:dyDescent="0.25">
      <c r="A11" s="2" t="s">
        <v>385</v>
      </c>
      <c r="B11" s="5">
        <v>-3</v>
      </c>
      <c r="C11" s="5">
        <v>2</v>
      </c>
      <c r="D11" s="5">
        <v>5</v>
      </c>
      <c r="E11" s="5">
        <v>4</v>
      </c>
      <c r="F11" s="5">
        <v>6</v>
      </c>
      <c r="G11" s="5">
        <v>6</v>
      </c>
      <c r="H11" s="5">
        <v>10</v>
      </c>
      <c r="I11" s="5">
        <v>9</v>
      </c>
      <c r="J11" s="5">
        <v>8</v>
      </c>
      <c r="K11" s="5">
        <v>10</v>
      </c>
      <c r="L11" s="34">
        <v>7</v>
      </c>
    </row>
    <row r="12" spans="1:12" ht="15.75" x14ac:dyDescent="0.25">
      <c r="A12" s="2" t="s">
        <v>386</v>
      </c>
      <c r="B12" s="5">
        <v>0</v>
      </c>
      <c r="C12" s="5">
        <v>3</v>
      </c>
      <c r="D12" s="5">
        <v>3</v>
      </c>
      <c r="E12" s="5">
        <v>3</v>
      </c>
      <c r="F12" s="5">
        <v>3</v>
      </c>
      <c r="G12" s="5">
        <v>3</v>
      </c>
      <c r="H12" s="5">
        <v>8</v>
      </c>
      <c r="I12" s="5">
        <v>10</v>
      </c>
      <c r="J12" s="5">
        <v>8</v>
      </c>
      <c r="K12" s="5">
        <v>8</v>
      </c>
      <c r="L12" s="34">
        <v>6</v>
      </c>
    </row>
    <row r="13" spans="1:12" ht="15.75" x14ac:dyDescent="0.25">
      <c r="A13" s="2" t="s">
        <v>387</v>
      </c>
      <c r="B13" s="5">
        <v>0</v>
      </c>
      <c r="C13" s="5">
        <v>5</v>
      </c>
      <c r="D13" s="5">
        <v>5</v>
      </c>
      <c r="E13" s="5">
        <v>6</v>
      </c>
      <c r="F13" s="5">
        <v>5</v>
      </c>
      <c r="G13" s="5">
        <v>8</v>
      </c>
      <c r="H13" s="5">
        <v>17</v>
      </c>
      <c r="I13" s="5">
        <v>21</v>
      </c>
      <c r="J13" s="5">
        <v>23</v>
      </c>
      <c r="K13" s="5">
        <v>11</v>
      </c>
      <c r="L13" s="34">
        <v>10</v>
      </c>
    </row>
    <row r="14" spans="1:12" ht="15.75" x14ac:dyDescent="0.25">
      <c r="A14" s="2" t="s">
        <v>388</v>
      </c>
      <c r="B14" s="5">
        <v>0</v>
      </c>
      <c r="C14" s="5">
        <v>4</v>
      </c>
      <c r="D14" s="5">
        <v>4</v>
      </c>
      <c r="E14" s="5">
        <v>4</v>
      </c>
      <c r="F14" s="5">
        <v>5</v>
      </c>
      <c r="G14" s="5">
        <v>4</v>
      </c>
      <c r="H14" s="5">
        <v>11</v>
      </c>
      <c r="I14" s="5">
        <v>10</v>
      </c>
      <c r="J14" s="5">
        <v>9</v>
      </c>
      <c r="K14" s="5">
        <v>9</v>
      </c>
      <c r="L14" s="34">
        <v>6</v>
      </c>
    </row>
    <row r="15" spans="1:12" ht="15.75" x14ac:dyDescent="0.25">
      <c r="A15" s="2" t="s">
        <v>389</v>
      </c>
      <c r="B15" s="5">
        <v>-1</v>
      </c>
      <c r="C15" s="5">
        <v>2</v>
      </c>
      <c r="D15" s="5">
        <v>3</v>
      </c>
      <c r="E15" s="5">
        <v>3</v>
      </c>
      <c r="F15" s="5">
        <v>3</v>
      </c>
      <c r="G15" s="5">
        <v>2</v>
      </c>
      <c r="H15" s="5">
        <v>6</v>
      </c>
      <c r="I15" s="5">
        <v>6</v>
      </c>
      <c r="J15" s="5">
        <v>7</v>
      </c>
      <c r="K15" s="5">
        <v>7</v>
      </c>
      <c r="L15" s="34">
        <v>4</v>
      </c>
    </row>
    <row r="16" spans="1:12" ht="15.75" x14ac:dyDescent="0.25">
      <c r="A16" s="2" t="s">
        <v>390</v>
      </c>
      <c r="B16" s="5">
        <v>-2</v>
      </c>
      <c r="C16" s="5">
        <v>6</v>
      </c>
      <c r="D16" s="5">
        <v>8</v>
      </c>
      <c r="E16" s="5">
        <v>6</v>
      </c>
      <c r="F16" s="5">
        <v>5</v>
      </c>
      <c r="G16" s="5">
        <v>8</v>
      </c>
      <c r="H16" s="5">
        <v>12</v>
      </c>
      <c r="I16" s="5">
        <v>18</v>
      </c>
      <c r="J16" s="5">
        <v>13</v>
      </c>
      <c r="K16" s="5">
        <v>13</v>
      </c>
      <c r="L16" s="34">
        <v>12</v>
      </c>
    </row>
    <row r="17" spans="1:12" ht="15.75" x14ac:dyDescent="0.25">
      <c r="A17" s="2" t="s">
        <v>391</v>
      </c>
      <c r="B17" s="5">
        <v>1</v>
      </c>
      <c r="C17" s="5">
        <v>5</v>
      </c>
      <c r="D17" s="5">
        <v>4</v>
      </c>
      <c r="E17" s="5">
        <v>5</v>
      </c>
      <c r="F17" s="5">
        <v>5</v>
      </c>
      <c r="G17" s="5">
        <v>6</v>
      </c>
      <c r="H17" s="5">
        <v>10</v>
      </c>
      <c r="I17" s="5">
        <v>16</v>
      </c>
      <c r="J17" s="5">
        <v>8</v>
      </c>
      <c r="K17" s="5">
        <v>11</v>
      </c>
      <c r="L17" s="34">
        <v>7</v>
      </c>
    </row>
    <row r="18" spans="1:12" ht="15.75" x14ac:dyDescent="0.25">
      <c r="A18" s="2" t="s">
        <v>392</v>
      </c>
      <c r="B18" s="5">
        <v>0</v>
      </c>
      <c r="C18" s="5">
        <v>6</v>
      </c>
      <c r="D18" s="5">
        <v>6</v>
      </c>
      <c r="E18" s="5">
        <v>6</v>
      </c>
      <c r="F18" s="5">
        <v>6</v>
      </c>
      <c r="G18" s="5">
        <v>7</v>
      </c>
      <c r="H18" s="5">
        <v>13</v>
      </c>
      <c r="I18" s="5">
        <v>10</v>
      </c>
      <c r="J18" s="5">
        <v>12</v>
      </c>
      <c r="K18" s="5">
        <v>11</v>
      </c>
      <c r="L18" s="34">
        <v>11</v>
      </c>
    </row>
    <row r="19" spans="1:12" ht="15.75" x14ac:dyDescent="0.25">
      <c r="A19" s="2" t="s">
        <v>393</v>
      </c>
      <c r="B19" s="5">
        <v>-1</v>
      </c>
      <c r="C19" s="5">
        <v>6</v>
      </c>
      <c r="D19" s="5">
        <v>7</v>
      </c>
      <c r="E19" s="5">
        <v>6</v>
      </c>
      <c r="F19" s="5">
        <v>8</v>
      </c>
      <c r="G19" s="5">
        <v>8</v>
      </c>
      <c r="H19" s="5">
        <v>13</v>
      </c>
      <c r="I19" s="5">
        <v>15</v>
      </c>
      <c r="J19" s="5">
        <v>13</v>
      </c>
      <c r="K19" s="5">
        <v>12</v>
      </c>
      <c r="L19" s="34">
        <v>11</v>
      </c>
    </row>
    <row r="20" spans="1:12" ht="15.75" x14ac:dyDescent="0.25">
      <c r="A20" s="2" t="s">
        <v>394</v>
      </c>
      <c r="B20" s="5">
        <v>0</v>
      </c>
      <c r="C20" s="5">
        <v>3</v>
      </c>
      <c r="D20" s="5">
        <v>3</v>
      </c>
      <c r="E20" s="5">
        <v>4</v>
      </c>
      <c r="F20" s="5">
        <v>4</v>
      </c>
      <c r="G20" s="5">
        <v>3</v>
      </c>
      <c r="H20" s="5">
        <v>9</v>
      </c>
      <c r="I20" s="5">
        <v>8</v>
      </c>
      <c r="J20" s="5">
        <v>7</v>
      </c>
      <c r="K20" s="5">
        <v>8</v>
      </c>
      <c r="L20" s="34">
        <v>6</v>
      </c>
    </row>
    <row r="21" spans="1:12" ht="15.75" x14ac:dyDescent="0.25">
      <c r="A21" s="2" t="s">
        <v>395</v>
      </c>
      <c r="B21" s="5">
        <v>2</v>
      </c>
      <c r="C21" s="5">
        <v>9</v>
      </c>
      <c r="D21" s="5">
        <v>7</v>
      </c>
      <c r="E21" s="5">
        <v>6</v>
      </c>
      <c r="F21" s="5">
        <v>8</v>
      </c>
      <c r="G21" s="5">
        <v>6</v>
      </c>
      <c r="H21" s="5">
        <v>12</v>
      </c>
      <c r="I21" s="5">
        <v>13</v>
      </c>
      <c r="J21" s="5">
        <v>13</v>
      </c>
      <c r="K21" s="5">
        <v>16</v>
      </c>
      <c r="L21" s="34">
        <v>14</v>
      </c>
    </row>
    <row r="22" spans="1:12" ht="15.75" x14ac:dyDescent="0.25">
      <c r="A22" s="2" t="s">
        <v>396</v>
      </c>
      <c r="B22" s="5">
        <v>0</v>
      </c>
      <c r="C22" s="5">
        <v>5</v>
      </c>
      <c r="D22" s="5">
        <v>5</v>
      </c>
      <c r="E22" s="5">
        <v>5</v>
      </c>
      <c r="F22" s="5">
        <v>5</v>
      </c>
      <c r="G22" s="5">
        <v>5</v>
      </c>
      <c r="H22" s="5">
        <v>15</v>
      </c>
      <c r="I22" s="5">
        <v>11</v>
      </c>
      <c r="J22" s="5">
        <v>5</v>
      </c>
      <c r="K22" s="5">
        <v>6</v>
      </c>
      <c r="L22" s="34">
        <v>5</v>
      </c>
    </row>
    <row r="23" spans="1:12" ht="15.75" x14ac:dyDescent="0.25">
      <c r="A23" s="2" t="s">
        <v>397</v>
      </c>
      <c r="B23" s="5">
        <v>0</v>
      </c>
      <c r="C23" s="5">
        <v>6</v>
      </c>
      <c r="D23" s="5">
        <v>6</v>
      </c>
      <c r="E23" s="5">
        <v>5</v>
      </c>
      <c r="F23" s="5">
        <v>6</v>
      </c>
      <c r="G23" s="5">
        <v>5</v>
      </c>
      <c r="H23" s="5">
        <v>8</v>
      </c>
      <c r="I23" s="5">
        <v>8</v>
      </c>
      <c r="J23" s="5">
        <v>10</v>
      </c>
      <c r="K23" s="5">
        <v>9</v>
      </c>
      <c r="L23" s="34">
        <v>8</v>
      </c>
    </row>
    <row r="24" spans="1:12" ht="15.75" x14ac:dyDescent="0.25">
      <c r="A24" s="2" t="s">
        <v>398</v>
      </c>
      <c r="B24" s="5">
        <v>0</v>
      </c>
      <c r="C24" s="5">
        <v>6</v>
      </c>
      <c r="D24" s="5">
        <v>6</v>
      </c>
      <c r="E24" s="5">
        <v>6</v>
      </c>
      <c r="F24" s="5">
        <v>6</v>
      </c>
      <c r="G24" s="5">
        <v>8</v>
      </c>
      <c r="H24" s="5">
        <v>11</v>
      </c>
      <c r="I24" s="5">
        <v>12</v>
      </c>
      <c r="J24" s="5">
        <v>12</v>
      </c>
      <c r="K24" s="5">
        <v>11</v>
      </c>
      <c r="L24" s="34">
        <v>6</v>
      </c>
    </row>
    <row r="25" spans="1:12" ht="15.75" x14ac:dyDescent="0.25">
      <c r="A25" s="2" t="s">
        <v>399</v>
      </c>
      <c r="B25" s="5">
        <v>-4</v>
      </c>
      <c r="C25" s="5">
        <v>1</v>
      </c>
      <c r="D25" s="5">
        <v>5</v>
      </c>
      <c r="E25" s="5">
        <v>4</v>
      </c>
      <c r="F25" s="5">
        <v>1</v>
      </c>
      <c r="G25" s="5">
        <v>6</v>
      </c>
      <c r="H25" s="5">
        <v>4</v>
      </c>
      <c r="I25" s="5">
        <v>5</v>
      </c>
      <c r="J25" s="5">
        <v>6</v>
      </c>
      <c r="K25" s="5">
        <v>6</v>
      </c>
      <c r="L25" s="34">
        <v>4</v>
      </c>
    </row>
    <row r="26" spans="1:12" ht="15.75" x14ac:dyDescent="0.25">
      <c r="A26" s="2" t="s">
        <v>400</v>
      </c>
      <c r="B26" s="5">
        <v>-1</v>
      </c>
      <c r="C26" s="5">
        <v>6</v>
      </c>
      <c r="D26" s="5">
        <v>7</v>
      </c>
      <c r="E26" s="5">
        <v>6</v>
      </c>
      <c r="F26" s="5">
        <v>6</v>
      </c>
      <c r="G26" s="5">
        <v>6</v>
      </c>
      <c r="H26" s="5">
        <v>13</v>
      </c>
      <c r="I26" s="5">
        <v>12</v>
      </c>
      <c r="J26" s="5">
        <v>12</v>
      </c>
      <c r="K26" s="5">
        <v>16</v>
      </c>
      <c r="L26" s="34">
        <v>12</v>
      </c>
    </row>
    <row r="27" spans="1:12" ht="15.75" x14ac:dyDescent="0.25">
      <c r="A27" s="2" t="s">
        <v>401</v>
      </c>
      <c r="B27" s="5">
        <v>1</v>
      </c>
      <c r="C27" s="5">
        <v>7</v>
      </c>
      <c r="D27" s="5">
        <v>6</v>
      </c>
      <c r="E27" s="5">
        <v>6</v>
      </c>
      <c r="F27" s="5">
        <v>5</v>
      </c>
      <c r="G27" s="5">
        <v>7</v>
      </c>
      <c r="H27" s="5">
        <v>11</v>
      </c>
      <c r="I27" s="5">
        <v>10</v>
      </c>
      <c r="J27" s="5">
        <v>9</v>
      </c>
      <c r="K27" s="5">
        <v>10</v>
      </c>
      <c r="L27" s="34">
        <v>8</v>
      </c>
    </row>
    <row r="28" spans="1:12" ht="15.75" x14ac:dyDescent="0.25">
      <c r="A28" s="2" t="s">
        <v>402</v>
      </c>
      <c r="B28" s="5">
        <v>1</v>
      </c>
      <c r="C28" s="5">
        <v>3</v>
      </c>
      <c r="D28" s="5">
        <v>2</v>
      </c>
      <c r="E28" s="5">
        <v>4</v>
      </c>
      <c r="F28" s="5">
        <v>4</v>
      </c>
      <c r="G28" s="5">
        <v>7</v>
      </c>
      <c r="H28" s="5">
        <v>10</v>
      </c>
      <c r="I28" s="5">
        <v>5</v>
      </c>
      <c r="J28" s="5">
        <v>3</v>
      </c>
      <c r="K28" s="5">
        <v>6</v>
      </c>
      <c r="L28" s="34">
        <v>3</v>
      </c>
    </row>
    <row r="29" spans="1:12" ht="15.75" x14ac:dyDescent="0.25">
      <c r="A29" s="2" t="s">
        <v>403</v>
      </c>
      <c r="B29" s="5">
        <v>0</v>
      </c>
      <c r="C29" s="5">
        <v>4</v>
      </c>
      <c r="D29" s="5">
        <v>4</v>
      </c>
      <c r="E29" s="5">
        <v>4</v>
      </c>
      <c r="F29" s="5">
        <v>4</v>
      </c>
      <c r="G29" s="5">
        <v>5</v>
      </c>
      <c r="H29" s="5">
        <v>11</v>
      </c>
      <c r="I29" s="5">
        <v>10</v>
      </c>
      <c r="J29" s="5">
        <v>7</v>
      </c>
      <c r="K29" s="5">
        <v>10</v>
      </c>
      <c r="L29" s="34">
        <v>7</v>
      </c>
    </row>
    <row r="30" spans="1:12" ht="15.75" x14ac:dyDescent="0.25">
      <c r="A30" s="2" t="s">
        <v>404</v>
      </c>
      <c r="B30" s="5">
        <v>0</v>
      </c>
      <c r="C30" s="5">
        <v>4</v>
      </c>
      <c r="D30" s="5">
        <v>4</v>
      </c>
      <c r="E30" s="5">
        <v>5</v>
      </c>
      <c r="F30" s="5">
        <v>4</v>
      </c>
      <c r="G30" s="5">
        <v>4</v>
      </c>
      <c r="H30" s="5">
        <v>10</v>
      </c>
      <c r="I30" s="5">
        <v>11</v>
      </c>
      <c r="J30" s="5">
        <v>11</v>
      </c>
      <c r="K30" s="5">
        <v>8</v>
      </c>
      <c r="L30" s="34">
        <v>6</v>
      </c>
    </row>
    <row r="31" spans="1:12" ht="15.75" x14ac:dyDescent="0.25">
      <c r="A31" s="2" t="s">
        <v>405</v>
      </c>
      <c r="B31" s="5">
        <v>1</v>
      </c>
      <c r="C31" s="5">
        <v>6</v>
      </c>
      <c r="D31" s="5">
        <v>5</v>
      </c>
      <c r="E31" s="5">
        <v>3</v>
      </c>
      <c r="F31" s="5">
        <v>4</v>
      </c>
      <c r="G31" s="5">
        <v>4</v>
      </c>
      <c r="H31" s="5">
        <v>6</v>
      </c>
      <c r="I31" s="5">
        <v>8</v>
      </c>
      <c r="J31" s="5">
        <v>7</v>
      </c>
      <c r="K31" s="5">
        <v>8</v>
      </c>
      <c r="L31" s="34">
        <v>7</v>
      </c>
    </row>
    <row r="32" spans="1:12" ht="15.75" x14ac:dyDescent="0.25">
      <c r="A32" s="2" t="s">
        <v>406</v>
      </c>
      <c r="B32" s="5">
        <v>-1</v>
      </c>
      <c r="C32" s="5">
        <v>3</v>
      </c>
      <c r="D32" s="5">
        <v>4</v>
      </c>
      <c r="E32" s="5">
        <v>5</v>
      </c>
      <c r="F32" s="5">
        <v>3</v>
      </c>
      <c r="G32" s="5">
        <v>3</v>
      </c>
      <c r="H32" s="5">
        <v>7</v>
      </c>
      <c r="I32" s="5">
        <v>8</v>
      </c>
      <c r="J32" s="5">
        <v>7</v>
      </c>
      <c r="K32" s="5">
        <v>7</v>
      </c>
      <c r="L32" s="34">
        <v>3</v>
      </c>
    </row>
    <row r="33" spans="1:12" ht="15.75" x14ac:dyDescent="0.25">
      <c r="A33" s="2" t="s">
        <v>407</v>
      </c>
      <c r="B33" s="5">
        <v>0</v>
      </c>
      <c r="C33" s="5">
        <v>4</v>
      </c>
      <c r="D33" s="5">
        <v>4</v>
      </c>
      <c r="E33" s="5">
        <v>3</v>
      </c>
      <c r="F33" s="5">
        <v>3</v>
      </c>
      <c r="G33" s="5">
        <v>3</v>
      </c>
      <c r="H33" s="5">
        <v>4</v>
      </c>
      <c r="I33" s="5">
        <v>6</v>
      </c>
      <c r="J33" s="5">
        <v>6</v>
      </c>
      <c r="K33" s="5">
        <v>6</v>
      </c>
      <c r="L33" s="34">
        <v>5</v>
      </c>
    </row>
    <row r="34" spans="1:12" ht="15.75" x14ac:dyDescent="0.25">
      <c r="A34" s="2" t="s">
        <v>408</v>
      </c>
      <c r="B34" s="5">
        <v>-3</v>
      </c>
      <c r="C34" s="5">
        <v>6</v>
      </c>
      <c r="D34" s="5">
        <v>9</v>
      </c>
      <c r="E34" s="5">
        <v>8</v>
      </c>
      <c r="F34" s="5">
        <v>6</v>
      </c>
      <c r="G34" s="5">
        <v>5</v>
      </c>
      <c r="H34" s="5">
        <v>12</v>
      </c>
      <c r="I34" s="5">
        <v>14</v>
      </c>
      <c r="J34" s="5">
        <v>9</v>
      </c>
      <c r="K34" s="5">
        <v>11</v>
      </c>
      <c r="L34" s="34">
        <v>12</v>
      </c>
    </row>
    <row r="35" spans="1:12" ht="15.75" x14ac:dyDescent="0.25">
      <c r="A35" s="2" t="s">
        <v>409</v>
      </c>
      <c r="B35" s="5">
        <v>-1</v>
      </c>
      <c r="C35" s="5">
        <v>3</v>
      </c>
      <c r="D35" s="5">
        <v>4</v>
      </c>
      <c r="E35" s="5">
        <v>2</v>
      </c>
      <c r="F35" s="5">
        <v>3</v>
      </c>
      <c r="G35" s="5">
        <v>6</v>
      </c>
      <c r="H35" s="5">
        <v>8</v>
      </c>
      <c r="I35" s="5">
        <v>7</v>
      </c>
      <c r="J35" s="5">
        <v>8</v>
      </c>
      <c r="K35" s="5">
        <v>8</v>
      </c>
      <c r="L35" s="34">
        <v>8</v>
      </c>
    </row>
    <row r="36" spans="1:12" ht="15.75" x14ac:dyDescent="0.25">
      <c r="A36" s="2" t="s">
        <v>410</v>
      </c>
      <c r="B36" s="5">
        <v>0</v>
      </c>
      <c r="C36" s="5">
        <v>7</v>
      </c>
      <c r="D36" s="5">
        <v>7</v>
      </c>
      <c r="E36" s="5">
        <v>9</v>
      </c>
      <c r="F36" s="5">
        <v>9</v>
      </c>
      <c r="G36" s="5">
        <v>10</v>
      </c>
      <c r="H36" s="5">
        <v>17</v>
      </c>
      <c r="I36" s="5">
        <v>16</v>
      </c>
      <c r="J36" s="5">
        <v>17</v>
      </c>
      <c r="K36" s="5">
        <v>24</v>
      </c>
      <c r="L36" s="34">
        <v>16</v>
      </c>
    </row>
    <row r="37" spans="1:12" ht="15.75" x14ac:dyDescent="0.25">
      <c r="A37" s="2" t="s">
        <v>411</v>
      </c>
      <c r="B37" s="5">
        <v>1</v>
      </c>
      <c r="C37" s="5">
        <v>14</v>
      </c>
      <c r="D37" s="5">
        <v>13</v>
      </c>
      <c r="E37" s="5">
        <v>10</v>
      </c>
      <c r="F37" s="5">
        <v>7</v>
      </c>
      <c r="G37" s="5">
        <v>8</v>
      </c>
      <c r="H37" s="5">
        <v>17</v>
      </c>
      <c r="I37" s="5">
        <v>18</v>
      </c>
      <c r="J37" s="5">
        <v>22</v>
      </c>
      <c r="K37" s="5">
        <v>18</v>
      </c>
      <c r="L37" s="34">
        <v>11</v>
      </c>
    </row>
    <row r="38" spans="1:12" ht="15.75" x14ac:dyDescent="0.25">
      <c r="A38" s="2" t="s">
        <v>412</v>
      </c>
      <c r="B38" s="5" t="s">
        <v>197</v>
      </c>
      <c r="C38" s="5" t="s">
        <v>197</v>
      </c>
      <c r="D38" s="5" t="s">
        <v>197</v>
      </c>
      <c r="E38" s="5" t="s">
        <v>197</v>
      </c>
      <c r="F38" s="5" t="s">
        <v>197</v>
      </c>
      <c r="G38" s="5" t="s">
        <v>197</v>
      </c>
      <c r="H38" s="5" t="s">
        <v>197</v>
      </c>
      <c r="I38" s="5" t="s">
        <v>197</v>
      </c>
      <c r="J38" s="5" t="s">
        <v>197</v>
      </c>
      <c r="K38" s="5" t="s">
        <v>197</v>
      </c>
      <c r="L38" s="34" t="s">
        <v>197</v>
      </c>
    </row>
    <row r="39" spans="1:12" ht="15.75" x14ac:dyDescent="0.25">
      <c r="A39" s="2" t="s">
        <v>413</v>
      </c>
      <c r="B39" s="5">
        <v>0</v>
      </c>
      <c r="C39" s="5">
        <v>5</v>
      </c>
      <c r="D39" s="5">
        <v>5</v>
      </c>
      <c r="E39" s="5">
        <v>5</v>
      </c>
      <c r="F39" s="5">
        <v>5</v>
      </c>
      <c r="G39" s="5">
        <v>5</v>
      </c>
      <c r="H39" s="5">
        <v>10</v>
      </c>
      <c r="I39" s="5">
        <v>11</v>
      </c>
      <c r="J39" s="5">
        <v>10</v>
      </c>
      <c r="K39" s="5">
        <v>10</v>
      </c>
      <c r="L39" s="34">
        <v>8</v>
      </c>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34.140625" customWidth="1"/>
    <col min="2" max="2" width="14" style="25" customWidth="1"/>
    <col min="3" max="12" width="9.7109375" style="25" bestFit="1" customWidth="1"/>
  </cols>
  <sheetData>
    <row r="1" spans="1:12" ht="20.25" x14ac:dyDescent="0.3">
      <c r="A1" s="1" t="s">
        <v>417</v>
      </c>
    </row>
    <row r="2" spans="1:12" ht="15.75" x14ac:dyDescent="0.25">
      <c r="A2" s="31" t="s">
        <v>418</v>
      </c>
      <c r="B2" s="5"/>
      <c r="C2" s="5"/>
      <c r="D2" s="5"/>
      <c r="E2" s="5"/>
      <c r="F2" s="5"/>
      <c r="G2" s="5"/>
      <c r="H2" s="5"/>
      <c r="I2" s="5"/>
      <c r="J2" s="5"/>
      <c r="K2" s="5"/>
    </row>
    <row r="3" spans="1:12" ht="15.75" x14ac:dyDescent="0.25">
      <c r="A3" s="31" t="s">
        <v>378</v>
      </c>
      <c r="B3" s="5"/>
      <c r="C3" s="5"/>
      <c r="D3" s="5"/>
      <c r="E3" s="5"/>
      <c r="F3" s="5"/>
      <c r="G3" s="5"/>
      <c r="H3" s="5"/>
      <c r="I3" s="5"/>
      <c r="J3" s="5"/>
      <c r="K3" s="5"/>
    </row>
    <row r="4" spans="1:12" ht="30.75" x14ac:dyDescent="0.25">
      <c r="A4" s="2" t="s">
        <v>172</v>
      </c>
      <c r="B4" s="5"/>
      <c r="C4" s="5"/>
      <c r="D4" s="5"/>
      <c r="E4" s="5"/>
      <c r="F4" s="5"/>
      <c r="G4" s="5"/>
      <c r="H4" s="5"/>
      <c r="I4" s="5"/>
      <c r="J4" s="5"/>
      <c r="K4" s="5"/>
    </row>
    <row r="5" spans="1:12" ht="33" customHeight="1" x14ac:dyDescent="0.25">
      <c r="A5" s="3" t="s">
        <v>379</v>
      </c>
      <c r="B5" s="33" t="s">
        <v>174</v>
      </c>
      <c r="C5" s="32" t="s">
        <v>190</v>
      </c>
      <c r="D5" s="32" t="s">
        <v>175</v>
      </c>
      <c r="E5" s="32" t="s">
        <v>176</v>
      </c>
      <c r="F5" s="32" t="s">
        <v>177</v>
      </c>
      <c r="G5" s="32" t="s">
        <v>178</v>
      </c>
      <c r="H5" s="32" t="s">
        <v>179</v>
      </c>
      <c r="I5" s="32" t="s">
        <v>180</v>
      </c>
      <c r="J5" s="32" t="s">
        <v>181</v>
      </c>
      <c r="K5" s="32" t="s">
        <v>182</v>
      </c>
      <c r="L5" s="32" t="s">
        <v>183</v>
      </c>
    </row>
    <row r="6" spans="1:12" ht="15.75" x14ac:dyDescent="0.25">
      <c r="A6" s="2" t="s">
        <v>380</v>
      </c>
      <c r="B6" s="4">
        <v>-9.9000000000000005E-2</v>
      </c>
      <c r="C6" s="5">
        <v>227</v>
      </c>
      <c r="D6" s="5">
        <v>252</v>
      </c>
      <c r="E6" s="5">
        <v>279</v>
      </c>
      <c r="F6" s="5">
        <v>232</v>
      </c>
      <c r="G6" s="5">
        <v>207</v>
      </c>
      <c r="H6" s="5">
        <v>392</v>
      </c>
      <c r="I6" s="5">
        <v>314</v>
      </c>
      <c r="J6" s="5">
        <v>244</v>
      </c>
      <c r="K6" s="5">
        <v>244</v>
      </c>
      <c r="L6" s="34">
        <v>159</v>
      </c>
    </row>
    <row r="7" spans="1:12" ht="15.75" x14ac:dyDescent="0.25">
      <c r="A7" s="2" t="s">
        <v>381</v>
      </c>
      <c r="B7" s="4">
        <v>-0.182</v>
      </c>
      <c r="C7" s="5">
        <v>193</v>
      </c>
      <c r="D7" s="5">
        <v>236</v>
      </c>
      <c r="E7" s="5">
        <v>233</v>
      </c>
      <c r="F7" s="5">
        <v>256</v>
      </c>
      <c r="G7" s="5">
        <v>240</v>
      </c>
      <c r="H7" s="5">
        <v>370</v>
      </c>
      <c r="I7" s="5">
        <v>271</v>
      </c>
      <c r="J7" s="5">
        <v>248</v>
      </c>
      <c r="K7" s="5">
        <v>184</v>
      </c>
      <c r="L7" s="34">
        <v>153</v>
      </c>
    </row>
    <row r="8" spans="1:12" ht="15.75" x14ac:dyDescent="0.25">
      <c r="A8" s="2" t="s">
        <v>382</v>
      </c>
      <c r="B8" s="4">
        <v>6.2E-2</v>
      </c>
      <c r="C8" s="5">
        <v>119</v>
      </c>
      <c r="D8" s="5">
        <v>112</v>
      </c>
      <c r="E8" s="5">
        <v>123</v>
      </c>
      <c r="F8" s="5">
        <v>119</v>
      </c>
      <c r="G8" s="5">
        <v>104</v>
      </c>
      <c r="H8" s="5">
        <v>168</v>
      </c>
      <c r="I8" s="5">
        <v>161</v>
      </c>
      <c r="J8" s="5">
        <v>108</v>
      </c>
      <c r="K8" s="5">
        <v>102</v>
      </c>
      <c r="L8" s="34">
        <v>66</v>
      </c>
    </row>
    <row r="9" spans="1:12" ht="15.75" x14ac:dyDescent="0.25">
      <c r="A9" s="2" t="s">
        <v>383</v>
      </c>
      <c r="B9" s="4">
        <v>0.16400000000000001</v>
      </c>
      <c r="C9" s="5">
        <v>64</v>
      </c>
      <c r="D9" s="5">
        <v>55</v>
      </c>
      <c r="E9" s="5">
        <v>69</v>
      </c>
      <c r="F9" s="5">
        <v>79</v>
      </c>
      <c r="G9" s="5">
        <v>90</v>
      </c>
      <c r="H9" s="5">
        <v>106</v>
      </c>
      <c r="I9" s="5">
        <v>101</v>
      </c>
      <c r="J9" s="5">
        <v>101</v>
      </c>
      <c r="K9" s="5">
        <v>79</v>
      </c>
      <c r="L9" s="34">
        <v>62</v>
      </c>
    </row>
    <row r="10" spans="1:12" ht="15.75" x14ac:dyDescent="0.25">
      <c r="A10" s="2" t="s">
        <v>384</v>
      </c>
      <c r="B10" s="4">
        <v>-0.13</v>
      </c>
      <c r="C10" s="5">
        <v>288</v>
      </c>
      <c r="D10" s="5">
        <v>331</v>
      </c>
      <c r="E10" s="5">
        <v>327</v>
      </c>
      <c r="F10" s="5">
        <v>352</v>
      </c>
      <c r="G10" s="5">
        <v>329</v>
      </c>
      <c r="H10" s="5">
        <v>515</v>
      </c>
      <c r="I10" s="5">
        <v>447</v>
      </c>
      <c r="J10" s="5">
        <v>313</v>
      </c>
      <c r="K10" s="5">
        <v>329</v>
      </c>
      <c r="L10" s="34">
        <v>283</v>
      </c>
    </row>
    <row r="11" spans="1:12" ht="15.75" x14ac:dyDescent="0.25">
      <c r="A11" s="2" t="s">
        <v>385</v>
      </c>
      <c r="B11" s="4">
        <v>-0.106</v>
      </c>
      <c r="C11" s="5">
        <v>59</v>
      </c>
      <c r="D11" s="5">
        <v>66</v>
      </c>
      <c r="E11" s="5">
        <v>72</v>
      </c>
      <c r="F11" s="5">
        <v>49</v>
      </c>
      <c r="G11" s="5">
        <v>58</v>
      </c>
      <c r="H11" s="5">
        <v>97</v>
      </c>
      <c r="I11" s="5">
        <v>97</v>
      </c>
      <c r="J11" s="5">
        <v>68</v>
      </c>
      <c r="K11" s="5">
        <v>66</v>
      </c>
      <c r="L11" s="34">
        <v>56</v>
      </c>
    </row>
    <row r="12" spans="1:12" ht="15.75" x14ac:dyDescent="0.25">
      <c r="A12" s="2" t="s">
        <v>386</v>
      </c>
      <c r="B12" s="4">
        <v>-8.0000000000000002E-3</v>
      </c>
      <c r="C12" s="5">
        <v>128</v>
      </c>
      <c r="D12" s="5">
        <v>129</v>
      </c>
      <c r="E12" s="5">
        <v>143</v>
      </c>
      <c r="F12" s="5">
        <v>136</v>
      </c>
      <c r="G12" s="5">
        <v>122</v>
      </c>
      <c r="H12" s="5">
        <v>211</v>
      </c>
      <c r="I12" s="5">
        <v>193</v>
      </c>
      <c r="J12" s="5">
        <v>127</v>
      </c>
      <c r="K12" s="5">
        <v>133</v>
      </c>
      <c r="L12" s="34">
        <v>113</v>
      </c>
    </row>
    <row r="13" spans="1:12" ht="15.75" x14ac:dyDescent="0.25">
      <c r="A13" s="2" t="s">
        <v>387</v>
      </c>
      <c r="B13" s="4">
        <v>-0.251</v>
      </c>
      <c r="C13" s="5">
        <v>140</v>
      </c>
      <c r="D13" s="5">
        <v>187</v>
      </c>
      <c r="E13" s="5">
        <v>170</v>
      </c>
      <c r="F13" s="5">
        <v>167</v>
      </c>
      <c r="G13" s="5">
        <v>197</v>
      </c>
      <c r="H13" s="5">
        <v>294</v>
      </c>
      <c r="I13" s="5">
        <v>261</v>
      </c>
      <c r="J13" s="5">
        <v>164</v>
      </c>
      <c r="K13" s="5">
        <v>165</v>
      </c>
      <c r="L13" s="34">
        <v>124</v>
      </c>
    </row>
    <row r="14" spans="1:12" ht="15.75" x14ac:dyDescent="0.25">
      <c r="A14" s="2" t="s">
        <v>388</v>
      </c>
      <c r="B14" s="4">
        <v>-0.13600000000000001</v>
      </c>
      <c r="C14" s="5">
        <v>152</v>
      </c>
      <c r="D14" s="5">
        <v>176</v>
      </c>
      <c r="E14" s="5">
        <v>163</v>
      </c>
      <c r="F14" s="5">
        <v>160</v>
      </c>
      <c r="G14" s="5">
        <v>150</v>
      </c>
      <c r="H14" s="5">
        <v>292</v>
      </c>
      <c r="I14" s="5">
        <v>219</v>
      </c>
      <c r="J14" s="5">
        <v>184</v>
      </c>
      <c r="K14" s="5">
        <v>156</v>
      </c>
      <c r="L14" s="34">
        <v>138</v>
      </c>
    </row>
    <row r="15" spans="1:12" ht="15.75" x14ac:dyDescent="0.25">
      <c r="A15" s="2" t="s">
        <v>389</v>
      </c>
      <c r="B15" s="4">
        <v>4.4999999999999998E-2</v>
      </c>
      <c r="C15" s="5">
        <v>69</v>
      </c>
      <c r="D15" s="5">
        <v>66</v>
      </c>
      <c r="E15" s="5">
        <v>73</v>
      </c>
      <c r="F15" s="5">
        <v>66</v>
      </c>
      <c r="G15" s="5">
        <v>60</v>
      </c>
      <c r="H15" s="5">
        <v>95</v>
      </c>
      <c r="I15" s="5">
        <v>83</v>
      </c>
      <c r="J15" s="5">
        <v>78</v>
      </c>
      <c r="K15" s="5">
        <v>72</v>
      </c>
      <c r="L15" s="34">
        <v>65</v>
      </c>
    </row>
    <row r="16" spans="1:12" ht="15.75" x14ac:dyDescent="0.25">
      <c r="A16" s="2" t="s">
        <v>390</v>
      </c>
      <c r="B16" s="4">
        <v>-0.09</v>
      </c>
      <c r="C16" s="5">
        <v>101</v>
      </c>
      <c r="D16" s="5">
        <v>111</v>
      </c>
      <c r="E16" s="5">
        <v>108</v>
      </c>
      <c r="F16" s="5">
        <v>109</v>
      </c>
      <c r="G16" s="5">
        <v>94</v>
      </c>
      <c r="H16" s="5">
        <v>158</v>
      </c>
      <c r="I16" s="5">
        <v>124</v>
      </c>
      <c r="J16" s="5">
        <v>103</v>
      </c>
      <c r="K16" s="5">
        <v>100</v>
      </c>
      <c r="L16" s="34">
        <v>92</v>
      </c>
    </row>
    <row r="17" spans="1:12" ht="15.75" x14ac:dyDescent="0.25">
      <c r="A17" s="2" t="s">
        <v>391</v>
      </c>
      <c r="B17" s="4">
        <v>-0.127</v>
      </c>
      <c r="C17" s="5">
        <v>48</v>
      </c>
      <c r="D17" s="5">
        <v>55</v>
      </c>
      <c r="E17" s="5">
        <v>55</v>
      </c>
      <c r="F17" s="5">
        <v>24</v>
      </c>
      <c r="G17" s="5">
        <v>37</v>
      </c>
      <c r="H17" s="5">
        <v>64</v>
      </c>
      <c r="I17" s="5">
        <v>80</v>
      </c>
      <c r="J17" s="5">
        <v>49</v>
      </c>
      <c r="K17" s="5">
        <v>55</v>
      </c>
      <c r="L17" s="34">
        <v>65</v>
      </c>
    </row>
    <row r="18" spans="1:12" ht="15.75" x14ac:dyDescent="0.25">
      <c r="A18" s="2" t="s">
        <v>392</v>
      </c>
      <c r="B18" s="4">
        <v>-0.127</v>
      </c>
      <c r="C18" s="5">
        <v>179</v>
      </c>
      <c r="D18" s="5">
        <v>205</v>
      </c>
      <c r="E18" s="5">
        <v>218</v>
      </c>
      <c r="F18" s="5">
        <v>195</v>
      </c>
      <c r="G18" s="5">
        <v>198</v>
      </c>
      <c r="H18" s="5">
        <v>303</v>
      </c>
      <c r="I18" s="5">
        <v>268</v>
      </c>
      <c r="J18" s="5">
        <v>207</v>
      </c>
      <c r="K18" s="5">
        <v>199</v>
      </c>
      <c r="L18" s="34">
        <v>166</v>
      </c>
    </row>
    <row r="19" spans="1:12" ht="15.75" x14ac:dyDescent="0.25">
      <c r="A19" s="2" t="s">
        <v>393</v>
      </c>
      <c r="B19" s="4">
        <v>-0.11899999999999999</v>
      </c>
      <c r="C19" s="5">
        <v>363</v>
      </c>
      <c r="D19" s="5">
        <v>412</v>
      </c>
      <c r="E19" s="5">
        <v>444</v>
      </c>
      <c r="F19" s="5">
        <v>450</v>
      </c>
      <c r="G19" s="5">
        <v>392</v>
      </c>
      <c r="H19" s="5">
        <v>650</v>
      </c>
      <c r="I19" s="5">
        <v>597</v>
      </c>
      <c r="J19" s="5">
        <v>463</v>
      </c>
      <c r="K19" s="5">
        <v>413</v>
      </c>
      <c r="L19" s="34">
        <v>370</v>
      </c>
    </row>
    <row r="20" spans="1:12" ht="15.75" x14ac:dyDescent="0.25">
      <c r="A20" s="2" t="s">
        <v>394</v>
      </c>
      <c r="B20" s="4">
        <v>-0.13700000000000001</v>
      </c>
      <c r="C20" s="5">
        <v>534</v>
      </c>
      <c r="D20" s="5">
        <v>619</v>
      </c>
      <c r="E20" s="5">
        <v>618</v>
      </c>
      <c r="F20" s="5">
        <v>591</v>
      </c>
      <c r="G20" s="5">
        <v>588</v>
      </c>
      <c r="H20" s="24">
        <v>1036</v>
      </c>
      <c r="I20" s="5">
        <v>998</v>
      </c>
      <c r="J20" s="5">
        <v>833</v>
      </c>
      <c r="K20" s="5">
        <v>683</v>
      </c>
      <c r="L20" s="34">
        <v>639</v>
      </c>
    </row>
    <row r="21" spans="1:12" ht="15.75" x14ac:dyDescent="0.25">
      <c r="A21" s="2" t="s">
        <v>395</v>
      </c>
      <c r="B21" s="4">
        <v>-0.10199999999999999</v>
      </c>
      <c r="C21" s="5">
        <v>185</v>
      </c>
      <c r="D21" s="5">
        <v>206</v>
      </c>
      <c r="E21" s="5">
        <v>221</v>
      </c>
      <c r="F21" s="5">
        <v>229</v>
      </c>
      <c r="G21" s="5">
        <v>222</v>
      </c>
      <c r="H21" s="5">
        <v>317</v>
      </c>
      <c r="I21" s="5">
        <v>321</v>
      </c>
      <c r="J21" s="5">
        <v>226</v>
      </c>
      <c r="K21" s="5">
        <v>203</v>
      </c>
      <c r="L21" s="34">
        <v>156</v>
      </c>
    </row>
    <row r="22" spans="1:12" ht="15.75" x14ac:dyDescent="0.25">
      <c r="A22" s="2" t="s">
        <v>396</v>
      </c>
      <c r="B22" s="4">
        <v>-0.26100000000000001</v>
      </c>
      <c r="C22" s="5">
        <v>65</v>
      </c>
      <c r="D22" s="5">
        <v>88</v>
      </c>
      <c r="E22" s="5">
        <v>85</v>
      </c>
      <c r="F22" s="5">
        <v>95</v>
      </c>
      <c r="G22" s="5">
        <v>71</v>
      </c>
      <c r="H22" s="5">
        <v>138</v>
      </c>
      <c r="I22" s="5">
        <v>122</v>
      </c>
      <c r="J22" s="5">
        <v>98</v>
      </c>
      <c r="K22" s="5">
        <v>106</v>
      </c>
      <c r="L22" s="34">
        <v>84</v>
      </c>
    </row>
    <row r="23" spans="1:12" ht="15.75" x14ac:dyDescent="0.25">
      <c r="A23" s="2" t="s">
        <v>397</v>
      </c>
      <c r="B23" s="4">
        <v>-0.111</v>
      </c>
      <c r="C23" s="5">
        <v>96</v>
      </c>
      <c r="D23" s="5">
        <v>108</v>
      </c>
      <c r="E23" s="5">
        <v>126</v>
      </c>
      <c r="F23" s="5">
        <v>115</v>
      </c>
      <c r="G23" s="5">
        <v>114</v>
      </c>
      <c r="H23" s="5">
        <v>183</v>
      </c>
      <c r="I23" s="5">
        <v>177</v>
      </c>
      <c r="J23" s="5">
        <v>101</v>
      </c>
      <c r="K23" s="5">
        <v>100</v>
      </c>
      <c r="L23" s="34">
        <v>92</v>
      </c>
    </row>
    <row r="24" spans="1:12" ht="15.75" x14ac:dyDescent="0.25">
      <c r="A24" s="2" t="s">
        <v>398</v>
      </c>
      <c r="B24" s="4">
        <v>0.125</v>
      </c>
      <c r="C24" s="5">
        <v>99</v>
      </c>
      <c r="D24" s="5">
        <v>88</v>
      </c>
      <c r="E24" s="5">
        <v>82</v>
      </c>
      <c r="F24" s="5">
        <v>101</v>
      </c>
      <c r="G24" s="5">
        <v>91</v>
      </c>
      <c r="H24" s="5">
        <v>174</v>
      </c>
      <c r="I24" s="5">
        <v>134</v>
      </c>
      <c r="J24" s="5">
        <v>105</v>
      </c>
      <c r="K24" s="5">
        <v>91</v>
      </c>
      <c r="L24" s="34">
        <v>59</v>
      </c>
    </row>
    <row r="25" spans="1:12" ht="15.75" x14ac:dyDescent="0.25">
      <c r="A25" s="2" t="s">
        <v>399</v>
      </c>
      <c r="B25" s="4">
        <v>-0.36799999999999999</v>
      </c>
      <c r="C25" s="5">
        <v>12</v>
      </c>
      <c r="D25" s="5">
        <v>19</v>
      </c>
      <c r="E25" s="5">
        <v>12</v>
      </c>
      <c r="F25" s="5">
        <v>10</v>
      </c>
      <c r="G25" s="5">
        <v>24</v>
      </c>
      <c r="H25" s="5">
        <v>23</v>
      </c>
      <c r="I25" s="5">
        <v>23</v>
      </c>
      <c r="J25" s="5">
        <v>15</v>
      </c>
      <c r="K25" s="5">
        <v>9</v>
      </c>
      <c r="L25" s="34">
        <v>6</v>
      </c>
    </row>
    <row r="26" spans="1:12" ht="15.75" x14ac:dyDescent="0.25">
      <c r="A26" s="2" t="s">
        <v>400</v>
      </c>
      <c r="B26" s="4">
        <v>-0.156</v>
      </c>
      <c r="C26" s="5">
        <v>146</v>
      </c>
      <c r="D26" s="5">
        <v>173</v>
      </c>
      <c r="E26" s="5">
        <v>183</v>
      </c>
      <c r="F26" s="5">
        <v>190</v>
      </c>
      <c r="G26" s="5">
        <v>148</v>
      </c>
      <c r="H26" s="5">
        <v>259</v>
      </c>
      <c r="I26" s="5">
        <v>266</v>
      </c>
      <c r="J26" s="5">
        <v>199</v>
      </c>
      <c r="K26" s="5">
        <v>172</v>
      </c>
      <c r="L26" s="34">
        <v>148</v>
      </c>
    </row>
    <row r="27" spans="1:12" ht="15.75" x14ac:dyDescent="0.25">
      <c r="A27" s="2" t="s">
        <v>401</v>
      </c>
      <c r="B27" s="4">
        <v>-7.4999999999999997E-2</v>
      </c>
      <c r="C27" s="5">
        <v>432</v>
      </c>
      <c r="D27" s="5">
        <v>467</v>
      </c>
      <c r="E27" s="5">
        <v>480</v>
      </c>
      <c r="F27" s="5">
        <v>450</v>
      </c>
      <c r="G27" s="5">
        <v>423</v>
      </c>
      <c r="H27" s="5">
        <v>697</v>
      </c>
      <c r="I27" s="5">
        <v>720</v>
      </c>
      <c r="J27" s="5">
        <v>478</v>
      </c>
      <c r="K27" s="5">
        <v>441</v>
      </c>
      <c r="L27" s="34">
        <v>374</v>
      </c>
    </row>
    <row r="28" spans="1:12" ht="15.75" x14ac:dyDescent="0.25">
      <c r="A28" s="2" t="s">
        <v>402</v>
      </c>
      <c r="B28" s="4">
        <v>0.14299999999999999</v>
      </c>
      <c r="C28" s="5">
        <v>16</v>
      </c>
      <c r="D28" s="5">
        <v>14</v>
      </c>
      <c r="E28" s="5">
        <v>12</v>
      </c>
      <c r="F28" s="5">
        <v>10</v>
      </c>
      <c r="G28" s="5">
        <v>11</v>
      </c>
      <c r="H28" s="5">
        <v>12</v>
      </c>
      <c r="I28" s="5">
        <v>11</v>
      </c>
      <c r="J28" s="5">
        <v>8</v>
      </c>
      <c r="K28" s="5">
        <v>13</v>
      </c>
      <c r="L28" s="34">
        <v>8</v>
      </c>
    </row>
    <row r="29" spans="1:12" ht="15.75" x14ac:dyDescent="0.25">
      <c r="A29" s="2" t="s">
        <v>403</v>
      </c>
      <c r="B29" s="4">
        <v>7.0000000000000001E-3</v>
      </c>
      <c r="C29" s="5">
        <v>147</v>
      </c>
      <c r="D29" s="5">
        <v>146</v>
      </c>
      <c r="E29" s="5">
        <v>118</v>
      </c>
      <c r="F29" s="5">
        <v>129</v>
      </c>
      <c r="G29" s="5">
        <v>142</v>
      </c>
      <c r="H29" s="5">
        <v>212</v>
      </c>
      <c r="I29" s="5">
        <v>170</v>
      </c>
      <c r="J29" s="5">
        <v>135</v>
      </c>
      <c r="K29" s="5">
        <v>124</v>
      </c>
      <c r="L29" s="34">
        <v>97</v>
      </c>
    </row>
    <row r="30" spans="1:12" ht="15.75" x14ac:dyDescent="0.25">
      <c r="A30" s="2" t="s">
        <v>404</v>
      </c>
      <c r="B30" s="4">
        <v>-5.5E-2</v>
      </c>
      <c r="C30" s="5">
        <v>171</v>
      </c>
      <c r="D30" s="5">
        <v>181</v>
      </c>
      <c r="E30" s="5">
        <v>212</v>
      </c>
      <c r="F30" s="5">
        <v>176</v>
      </c>
      <c r="G30" s="5">
        <v>172</v>
      </c>
      <c r="H30" s="5">
        <v>360</v>
      </c>
      <c r="I30" s="5">
        <v>274</v>
      </c>
      <c r="J30" s="5">
        <v>207</v>
      </c>
      <c r="K30" s="5">
        <v>206</v>
      </c>
      <c r="L30" s="34">
        <v>198</v>
      </c>
    </row>
    <row r="31" spans="1:12" ht="15.75" x14ac:dyDescent="0.25">
      <c r="A31" s="2" t="s">
        <v>405</v>
      </c>
      <c r="B31" s="4">
        <v>-0.23300000000000001</v>
      </c>
      <c r="C31" s="5">
        <v>92</v>
      </c>
      <c r="D31" s="5">
        <v>120</v>
      </c>
      <c r="E31" s="5">
        <v>85</v>
      </c>
      <c r="F31" s="5">
        <v>83</v>
      </c>
      <c r="G31" s="5">
        <v>100</v>
      </c>
      <c r="H31" s="5">
        <v>167</v>
      </c>
      <c r="I31" s="5">
        <v>150</v>
      </c>
      <c r="J31" s="5">
        <v>114</v>
      </c>
      <c r="K31" s="5">
        <v>114</v>
      </c>
      <c r="L31" s="34">
        <v>84</v>
      </c>
    </row>
    <row r="32" spans="1:12" ht="15.75" x14ac:dyDescent="0.25">
      <c r="A32" s="2" t="s">
        <v>406</v>
      </c>
      <c r="B32" s="4">
        <v>0.44400000000000001</v>
      </c>
      <c r="C32" s="5">
        <v>13</v>
      </c>
      <c r="D32" s="5">
        <v>9</v>
      </c>
      <c r="E32" s="5">
        <v>14</v>
      </c>
      <c r="F32" s="5">
        <v>22</v>
      </c>
      <c r="G32" s="5">
        <v>16</v>
      </c>
      <c r="H32" s="5">
        <v>30</v>
      </c>
      <c r="I32" s="5">
        <v>21</v>
      </c>
      <c r="J32" s="5">
        <v>8</v>
      </c>
      <c r="K32" s="5">
        <v>13</v>
      </c>
      <c r="L32" s="34">
        <v>14</v>
      </c>
    </row>
    <row r="33" spans="1:12" ht="15.75" x14ac:dyDescent="0.25">
      <c r="A33" s="2" t="s">
        <v>407</v>
      </c>
      <c r="B33" s="4">
        <v>-0.154</v>
      </c>
      <c r="C33" s="5">
        <v>110</v>
      </c>
      <c r="D33" s="5">
        <v>130</v>
      </c>
      <c r="E33" s="5">
        <v>123</v>
      </c>
      <c r="F33" s="5">
        <v>117</v>
      </c>
      <c r="G33" s="5">
        <v>128</v>
      </c>
      <c r="H33" s="5">
        <v>177</v>
      </c>
      <c r="I33" s="5">
        <v>172</v>
      </c>
      <c r="J33" s="5">
        <v>118</v>
      </c>
      <c r="K33" s="5">
        <v>144</v>
      </c>
      <c r="L33" s="34">
        <v>110</v>
      </c>
    </row>
    <row r="34" spans="1:12" ht="15.75" x14ac:dyDescent="0.25">
      <c r="A34" s="2" t="s">
        <v>408</v>
      </c>
      <c r="B34" s="4">
        <v>-0.25600000000000001</v>
      </c>
      <c r="C34" s="5">
        <v>319</v>
      </c>
      <c r="D34" s="5">
        <v>429</v>
      </c>
      <c r="E34" s="5">
        <v>384</v>
      </c>
      <c r="F34" s="5">
        <v>349</v>
      </c>
      <c r="G34" s="5">
        <v>347</v>
      </c>
      <c r="H34" s="5">
        <v>584</v>
      </c>
      <c r="I34" s="5">
        <v>567</v>
      </c>
      <c r="J34" s="5">
        <v>415</v>
      </c>
      <c r="K34" s="5">
        <v>368</v>
      </c>
      <c r="L34" s="34">
        <v>369</v>
      </c>
    </row>
    <row r="35" spans="1:12" ht="15.75" x14ac:dyDescent="0.25">
      <c r="A35" s="2" t="s">
        <v>409</v>
      </c>
      <c r="B35" s="4">
        <v>-0.27700000000000002</v>
      </c>
      <c r="C35" s="5">
        <v>47</v>
      </c>
      <c r="D35" s="5">
        <v>65</v>
      </c>
      <c r="E35" s="5">
        <v>74</v>
      </c>
      <c r="F35" s="5">
        <v>56</v>
      </c>
      <c r="G35" s="5">
        <v>50</v>
      </c>
      <c r="H35" s="5">
        <v>105</v>
      </c>
      <c r="I35" s="5">
        <v>102</v>
      </c>
      <c r="J35" s="5">
        <v>63</v>
      </c>
      <c r="K35" s="5">
        <v>65</v>
      </c>
      <c r="L35" s="34">
        <v>69</v>
      </c>
    </row>
    <row r="36" spans="1:12" ht="15.75" x14ac:dyDescent="0.25">
      <c r="A36" s="2" t="s">
        <v>410</v>
      </c>
      <c r="B36" s="4">
        <v>-0.151</v>
      </c>
      <c r="C36" s="5">
        <v>107</v>
      </c>
      <c r="D36" s="5">
        <v>126</v>
      </c>
      <c r="E36" s="5">
        <v>118</v>
      </c>
      <c r="F36" s="5">
        <v>123</v>
      </c>
      <c r="G36" s="5">
        <v>124</v>
      </c>
      <c r="H36" s="5">
        <v>177</v>
      </c>
      <c r="I36" s="5">
        <v>159</v>
      </c>
      <c r="J36" s="5">
        <v>169</v>
      </c>
      <c r="K36" s="5">
        <v>112</v>
      </c>
      <c r="L36" s="34">
        <v>119</v>
      </c>
    </row>
    <row r="37" spans="1:12" ht="15.75" x14ac:dyDescent="0.25">
      <c r="A37" s="2" t="s">
        <v>411</v>
      </c>
      <c r="B37" s="4">
        <v>-3.9E-2</v>
      </c>
      <c r="C37" s="5">
        <v>198</v>
      </c>
      <c r="D37" s="5">
        <v>206</v>
      </c>
      <c r="E37" s="5">
        <v>220</v>
      </c>
      <c r="F37" s="5">
        <v>222</v>
      </c>
      <c r="G37" s="5">
        <v>213</v>
      </c>
      <c r="H37" s="5">
        <v>366</v>
      </c>
      <c r="I37" s="5">
        <v>312</v>
      </c>
      <c r="J37" s="5">
        <v>209</v>
      </c>
      <c r="K37" s="5">
        <v>209</v>
      </c>
      <c r="L37" s="34">
        <v>171</v>
      </c>
    </row>
    <row r="38" spans="1:12" ht="15.75" x14ac:dyDescent="0.25">
      <c r="A38" s="2" t="s">
        <v>412</v>
      </c>
      <c r="B38" s="4" t="s">
        <v>197</v>
      </c>
      <c r="C38" s="5">
        <v>1</v>
      </c>
      <c r="D38" s="5">
        <v>0</v>
      </c>
      <c r="E38" s="5">
        <v>0</v>
      </c>
      <c r="F38" s="5">
        <v>2</v>
      </c>
      <c r="G38" s="5">
        <v>1</v>
      </c>
      <c r="H38" s="5">
        <v>1</v>
      </c>
      <c r="I38" s="5">
        <v>0</v>
      </c>
      <c r="J38" s="5">
        <v>0</v>
      </c>
      <c r="K38" s="5">
        <v>2</v>
      </c>
      <c r="L38" s="34">
        <v>0</v>
      </c>
    </row>
    <row r="39" spans="1:12" ht="15.75" x14ac:dyDescent="0.25">
      <c r="A39" s="2" t="s">
        <v>413</v>
      </c>
      <c r="B39" s="4">
        <v>-0.12</v>
      </c>
      <c r="C39" s="5">
        <v>4919</v>
      </c>
      <c r="D39" s="24">
        <v>5587</v>
      </c>
      <c r="E39" s="24">
        <v>5644</v>
      </c>
      <c r="F39" s="24">
        <v>5464</v>
      </c>
      <c r="G39" s="24">
        <v>5263</v>
      </c>
      <c r="H39" s="24">
        <v>8743</v>
      </c>
      <c r="I39" s="24">
        <v>7915</v>
      </c>
      <c r="J39" s="24">
        <v>5958</v>
      </c>
      <c r="K39" s="24">
        <v>5470</v>
      </c>
      <c r="L39" s="35">
        <v>4709</v>
      </c>
    </row>
  </sheetData>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35" customWidth="1"/>
    <col min="2" max="2" width="14.28515625" customWidth="1"/>
    <col min="3" max="12" width="12.5703125" customWidth="1"/>
  </cols>
  <sheetData>
    <row r="1" spans="1:12" ht="20.25" x14ac:dyDescent="0.3">
      <c r="A1" s="1" t="s">
        <v>417</v>
      </c>
    </row>
    <row r="2" spans="1:12" ht="15.75" x14ac:dyDescent="0.25">
      <c r="A2" s="31" t="s">
        <v>418</v>
      </c>
      <c r="B2" s="2"/>
      <c r="C2" s="2"/>
      <c r="D2" s="2"/>
      <c r="E2" s="2"/>
      <c r="F2" s="2"/>
      <c r="G2" s="2"/>
      <c r="H2" s="2"/>
      <c r="I2" s="2"/>
      <c r="J2" s="2"/>
      <c r="K2" s="2"/>
    </row>
    <row r="3" spans="1:12" ht="15.75" x14ac:dyDescent="0.25">
      <c r="A3" s="31" t="s">
        <v>378</v>
      </c>
      <c r="B3" s="2"/>
      <c r="C3" s="2"/>
      <c r="D3" s="2"/>
      <c r="E3" s="2"/>
      <c r="F3" s="2"/>
      <c r="G3" s="2"/>
      <c r="H3" s="2"/>
      <c r="I3" s="2"/>
      <c r="J3" s="2"/>
      <c r="K3" s="2"/>
    </row>
    <row r="4" spans="1:12" ht="30.75" x14ac:dyDescent="0.25">
      <c r="A4" s="2" t="s">
        <v>172</v>
      </c>
      <c r="B4" s="2"/>
      <c r="C4" s="2"/>
      <c r="D4" s="2"/>
      <c r="E4" s="2"/>
      <c r="F4" s="2"/>
      <c r="G4" s="2"/>
      <c r="H4" s="2"/>
      <c r="I4" s="2"/>
      <c r="J4" s="2"/>
      <c r="K4" s="2"/>
    </row>
    <row r="5" spans="1:12" ht="28.5" customHeight="1" x14ac:dyDescent="0.25">
      <c r="A5" s="3" t="s">
        <v>379</v>
      </c>
      <c r="B5" s="33" t="s">
        <v>414</v>
      </c>
      <c r="C5" s="32" t="s">
        <v>190</v>
      </c>
      <c r="D5" s="32" t="s">
        <v>175</v>
      </c>
      <c r="E5" s="32" t="s">
        <v>176</v>
      </c>
      <c r="F5" s="32" t="s">
        <v>177</v>
      </c>
      <c r="G5" s="32" t="s">
        <v>178</v>
      </c>
      <c r="H5" s="32" t="s">
        <v>179</v>
      </c>
      <c r="I5" s="32" t="s">
        <v>180</v>
      </c>
      <c r="J5" s="32" t="s">
        <v>181</v>
      </c>
      <c r="K5" s="32" t="s">
        <v>182</v>
      </c>
      <c r="L5" s="32" t="s">
        <v>183</v>
      </c>
    </row>
    <row r="6" spans="1:12" ht="15.75" x14ac:dyDescent="0.25">
      <c r="A6" s="2" t="s">
        <v>380</v>
      </c>
      <c r="B6" s="5">
        <v>-1</v>
      </c>
      <c r="C6" s="5">
        <v>12</v>
      </c>
      <c r="D6" s="5">
        <v>13</v>
      </c>
      <c r="E6" s="5">
        <v>15</v>
      </c>
      <c r="F6" s="5">
        <v>12</v>
      </c>
      <c r="G6" s="5">
        <v>11</v>
      </c>
      <c r="H6" s="5">
        <v>20</v>
      </c>
      <c r="I6" s="5">
        <v>16</v>
      </c>
      <c r="J6" s="5">
        <v>13</v>
      </c>
      <c r="K6" s="5">
        <v>12</v>
      </c>
      <c r="L6" s="25">
        <v>8</v>
      </c>
    </row>
    <row r="7" spans="1:12" ht="15.75" x14ac:dyDescent="0.25">
      <c r="A7" s="2" t="s">
        <v>381</v>
      </c>
      <c r="B7" s="5">
        <v>-2</v>
      </c>
      <c r="C7" s="5">
        <v>9</v>
      </c>
      <c r="D7" s="5">
        <v>11</v>
      </c>
      <c r="E7" s="5">
        <v>11</v>
      </c>
      <c r="F7" s="5">
        <v>12</v>
      </c>
      <c r="G7" s="5">
        <v>11</v>
      </c>
      <c r="H7" s="5">
        <v>17</v>
      </c>
      <c r="I7" s="5">
        <v>13</v>
      </c>
      <c r="J7" s="5">
        <v>12</v>
      </c>
      <c r="K7" s="5">
        <v>9</v>
      </c>
      <c r="L7" s="25">
        <v>7</v>
      </c>
    </row>
    <row r="8" spans="1:12" ht="15.75" x14ac:dyDescent="0.25">
      <c r="A8" s="2" t="s">
        <v>382</v>
      </c>
      <c r="B8" s="5">
        <v>0</v>
      </c>
      <c r="C8" s="5">
        <v>12</v>
      </c>
      <c r="D8" s="5">
        <v>12</v>
      </c>
      <c r="E8" s="5">
        <v>13</v>
      </c>
      <c r="F8" s="5">
        <v>12</v>
      </c>
      <c r="G8" s="5">
        <v>11</v>
      </c>
      <c r="H8" s="5">
        <v>17</v>
      </c>
      <c r="I8" s="5">
        <v>17</v>
      </c>
      <c r="J8" s="5">
        <v>11</v>
      </c>
      <c r="K8" s="5">
        <v>10</v>
      </c>
      <c r="L8" s="25">
        <v>7</v>
      </c>
    </row>
    <row r="9" spans="1:12" ht="15.75" x14ac:dyDescent="0.25">
      <c r="A9" s="2" t="s">
        <v>383</v>
      </c>
      <c r="B9" s="5">
        <v>1</v>
      </c>
      <c r="C9" s="5">
        <v>8</v>
      </c>
      <c r="D9" s="5">
        <v>7</v>
      </c>
      <c r="E9" s="5">
        <v>9</v>
      </c>
      <c r="F9" s="5">
        <v>11</v>
      </c>
      <c r="G9" s="5">
        <v>12</v>
      </c>
      <c r="H9" s="5">
        <v>14</v>
      </c>
      <c r="I9" s="5">
        <v>14</v>
      </c>
      <c r="J9" s="5">
        <v>14</v>
      </c>
      <c r="K9" s="5">
        <v>11</v>
      </c>
      <c r="L9" s="25">
        <v>8</v>
      </c>
    </row>
    <row r="10" spans="1:12" ht="15.75" x14ac:dyDescent="0.25">
      <c r="A10" s="2" t="s">
        <v>384</v>
      </c>
      <c r="B10" s="5">
        <v>-2</v>
      </c>
      <c r="C10" s="5">
        <v>6</v>
      </c>
      <c r="D10" s="5">
        <v>8</v>
      </c>
      <c r="E10" s="5">
        <v>7</v>
      </c>
      <c r="F10" s="5">
        <v>8</v>
      </c>
      <c r="G10" s="5">
        <v>7</v>
      </c>
      <c r="H10" s="5">
        <v>12</v>
      </c>
      <c r="I10" s="5">
        <v>10</v>
      </c>
      <c r="J10" s="5">
        <v>7</v>
      </c>
      <c r="K10" s="5">
        <v>8</v>
      </c>
      <c r="L10" s="25">
        <v>7</v>
      </c>
    </row>
    <row r="11" spans="1:12" ht="15.75" x14ac:dyDescent="0.25">
      <c r="A11" s="2" t="s">
        <v>385</v>
      </c>
      <c r="B11" s="5">
        <v>-1</v>
      </c>
      <c r="C11" s="5">
        <v>14</v>
      </c>
      <c r="D11" s="5">
        <v>15</v>
      </c>
      <c r="E11" s="5">
        <v>17</v>
      </c>
      <c r="F11" s="5">
        <v>12</v>
      </c>
      <c r="G11" s="5">
        <v>14</v>
      </c>
      <c r="H11" s="5">
        <v>23</v>
      </c>
      <c r="I11" s="5">
        <v>23</v>
      </c>
      <c r="J11" s="5">
        <v>16</v>
      </c>
      <c r="K11" s="5">
        <v>16</v>
      </c>
      <c r="L11" s="25">
        <v>13</v>
      </c>
    </row>
    <row r="12" spans="1:12" ht="15.75" x14ac:dyDescent="0.25">
      <c r="A12" s="2" t="s">
        <v>386</v>
      </c>
      <c r="B12" s="5">
        <v>0</v>
      </c>
      <c r="C12" s="5">
        <v>10</v>
      </c>
      <c r="D12" s="5">
        <v>10</v>
      </c>
      <c r="E12" s="5">
        <v>11</v>
      </c>
      <c r="F12" s="5">
        <v>11</v>
      </c>
      <c r="G12" s="5">
        <v>10</v>
      </c>
      <c r="H12" s="5">
        <v>17</v>
      </c>
      <c r="I12" s="5">
        <v>15</v>
      </c>
      <c r="J12" s="5">
        <v>10</v>
      </c>
      <c r="K12" s="5">
        <v>11</v>
      </c>
      <c r="L12" s="25">
        <v>9</v>
      </c>
    </row>
    <row r="13" spans="1:12" ht="15.75" x14ac:dyDescent="0.25">
      <c r="A13" s="2" t="s">
        <v>387</v>
      </c>
      <c r="B13" s="5">
        <v>-4</v>
      </c>
      <c r="C13" s="5">
        <v>11</v>
      </c>
      <c r="D13" s="5">
        <v>15</v>
      </c>
      <c r="E13" s="5">
        <v>14</v>
      </c>
      <c r="F13" s="5">
        <v>14</v>
      </c>
      <c r="G13" s="5">
        <v>16</v>
      </c>
      <c r="H13" s="5">
        <v>24</v>
      </c>
      <c r="I13" s="5">
        <v>21</v>
      </c>
      <c r="J13" s="5">
        <v>13</v>
      </c>
      <c r="K13" s="5">
        <v>13</v>
      </c>
      <c r="L13" s="25">
        <v>10</v>
      </c>
    </row>
    <row r="14" spans="1:12" ht="15.75" x14ac:dyDescent="0.25">
      <c r="A14" s="2" t="s">
        <v>388</v>
      </c>
      <c r="B14" s="5">
        <v>-3</v>
      </c>
      <c r="C14" s="5">
        <v>15</v>
      </c>
      <c r="D14" s="5">
        <v>18</v>
      </c>
      <c r="E14" s="5">
        <v>16</v>
      </c>
      <c r="F14" s="5">
        <v>16</v>
      </c>
      <c r="G14" s="5">
        <v>15</v>
      </c>
      <c r="H14" s="5">
        <v>29</v>
      </c>
      <c r="I14" s="5">
        <v>22</v>
      </c>
      <c r="J14" s="5">
        <v>18</v>
      </c>
      <c r="K14" s="5">
        <v>16</v>
      </c>
      <c r="L14" s="25">
        <v>14</v>
      </c>
    </row>
    <row r="15" spans="1:12" ht="15.75" x14ac:dyDescent="0.25">
      <c r="A15" s="2" t="s">
        <v>389</v>
      </c>
      <c r="B15" s="5">
        <v>1</v>
      </c>
      <c r="C15" s="36">
        <v>8</v>
      </c>
      <c r="D15" s="36">
        <v>7</v>
      </c>
      <c r="E15" s="36">
        <v>8</v>
      </c>
      <c r="F15" s="36">
        <v>7</v>
      </c>
      <c r="G15" s="36">
        <v>7</v>
      </c>
      <c r="H15" s="36">
        <v>11</v>
      </c>
      <c r="I15" s="36">
        <v>9</v>
      </c>
      <c r="J15" s="36">
        <v>9</v>
      </c>
      <c r="K15" s="36">
        <v>8</v>
      </c>
      <c r="L15" s="34">
        <v>7</v>
      </c>
    </row>
    <row r="16" spans="1:12" ht="15.75" x14ac:dyDescent="0.25">
      <c r="A16" s="2" t="s">
        <v>390</v>
      </c>
      <c r="B16" s="5">
        <v>-1</v>
      </c>
      <c r="C16" s="36">
        <v>11</v>
      </c>
      <c r="D16" s="36">
        <v>12</v>
      </c>
      <c r="E16" s="36">
        <v>12</v>
      </c>
      <c r="F16" s="36">
        <v>12</v>
      </c>
      <c r="G16" s="36">
        <v>11</v>
      </c>
      <c r="H16" s="36">
        <v>19</v>
      </c>
      <c r="I16" s="36">
        <v>14</v>
      </c>
      <c r="J16" s="36">
        <v>12</v>
      </c>
      <c r="K16" s="36">
        <v>12</v>
      </c>
      <c r="L16" s="34">
        <v>11</v>
      </c>
    </row>
    <row r="17" spans="1:12" ht="15.75" x14ac:dyDescent="0.25">
      <c r="A17" s="2" t="s">
        <v>391</v>
      </c>
      <c r="B17" s="5">
        <v>-1</v>
      </c>
      <c r="C17" s="36">
        <v>6</v>
      </c>
      <c r="D17" s="36">
        <v>7</v>
      </c>
      <c r="E17" s="36">
        <v>7</v>
      </c>
      <c r="F17" s="36">
        <v>3</v>
      </c>
      <c r="G17" s="36">
        <v>5</v>
      </c>
      <c r="H17" s="36">
        <v>8</v>
      </c>
      <c r="I17" s="36">
        <v>10</v>
      </c>
      <c r="J17" s="36">
        <v>6</v>
      </c>
      <c r="K17" s="36">
        <v>7</v>
      </c>
      <c r="L17" s="34">
        <v>9</v>
      </c>
    </row>
    <row r="18" spans="1:12" ht="15.75" x14ac:dyDescent="0.25">
      <c r="A18" s="2" t="s">
        <v>392</v>
      </c>
      <c r="B18" s="5">
        <v>-3</v>
      </c>
      <c r="C18" s="36">
        <v>13</v>
      </c>
      <c r="D18" s="36">
        <v>16</v>
      </c>
      <c r="E18" s="36">
        <v>16</v>
      </c>
      <c r="F18" s="36">
        <v>15</v>
      </c>
      <c r="G18" s="36">
        <v>15</v>
      </c>
      <c r="H18" s="36">
        <v>23</v>
      </c>
      <c r="I18" s="36">
        <v>20</v>
      </c>
      <c r="J18" s="36">
        <v>16</v>
      </c>
      <c r="K18" s="36">
        <v>15</v>
      </c>
      <c r="L18" s="34">
        <v>13</v>
      </c>
    </row>
    <row r="19" spans="1:12" ht="15.75" x14ac:dyDescent="0.25">
      <c r="A19" s="2" t="s">
        <v>393</v>
      </c>
      <c r="B19" s="5">
        <v>-1</v>
      </c>
      <c r="C19" s="36">
        <v>12</v>
      </c>
      <c r="D19" s="36">
        <v>13</v>
      </c>
      <c r="E19" s="36">
        <v>14</v>
      </c>
      <c r="F19" s="36">
        <v>14</v>
      </c>
      <c r="G19" s="36">
        <v>13</v>
      </c>
      <c r="H19" s="36">
        <v>21</v>
      </c>
      <c r="I19" s="36">
        <v>19</v>
      </c>
      <c r="J19" s="36">
        <v>15</v>
      </c>
      <c r="K19" s="36">
        <v>14</v>
      </c>
      <c r="L19" s="34">
        <v>12</v>
      </c>
    </row>
    <row r="20" spans="1:12" ht="15.75" x14ac:dyDescent="0.25">
      <c r="A20" s="2" t="s">
        <v>394</v>
      </c>
      <c r="B20" s="5">
        <v>-2</v>
      </c>
      <c r="C20" s="36">
        <v>10</v>
      </c>
      <c r="D20" s="36">
        <v>12</v>
      </c>
      <c r="E20" s="36">
        <v>12</v>
      </c>
      <c r="F20" s="36">
        <v>11</v>
      </c>
      <c r="G20" s="36">
        <v>11</v>
      </c>
      <c r="H20" s="36">
        <v>20</v>
      </c>
      <c r="I20" s="36">
        <v>19</v>
      </c>
      <c r="J20" s="36">
        <v>16</v>
      </c>
      <c r="K20" s="36">
        <v>13</v>
      </c>
      <c r="L20" s="34">
        <v>13</v>
      </c>
    </row>
    <row r="21" spans="1:12" ht="15.75" x14ac:dyDescent="0.25">
      <c r="A21" s="2" t="s">
        <v>395</v>
      </c>
      <c r="B21" s="5">
        <v>-1</v>
      </c>
      <c r="C21" s="36">
        <v>9</v>
      </c>
      <c r="D21" s="36">
        <v>10</v>
      </c>
      <c r="E21" s="36">
        <v>11</v>
      </c>
      <c r="F21" s="36">
        <v>12</v>
      </c>
      <c r="G21" s="36">
        <v>11</v>
      </c>
      <c r="H21" s="36">
        <v>16</v>
      </c>
      <c r="I21" s="36">
        <v>16</v>
      </c>
      <c r="J21" s="36">
        <v>12</v>
      </c>
      <c r="K21" s="36">
        <v>10</v>
      </c>
      <c r="L21" s="34">
        <v>8</v>
      </c>
    </row>
    <row r="22" spans="1:12" ht="15.75" x14ac:dyDescent="0.25">
      <c r="A22" s="2" t="s">
        <v>396</v>
      </c>
      <c r="B22" s="5">
        <v>-3</v>
      </c>
      <c r="C22" s="36">
        <v>10</v>
      </c>
      <c r="D22" s="36">
        <v>13</v>
      </c>
      <c r="E22" s="36">
        <v>13</v>
      </c>
      <c r="F22" s="36">
        <v>15</v>
      </c>
      <c r="G22" s="36">
        <v>11</v>
      </c>
      <c r="H22" s="36">
        <v>21</v>
      </c>
      <c r="I22" s="36">
        <v>19</v>
      </c>
      <c r="J22" s="36">
        <v>15</v>
      </c>
      <c r="K22" s="36">
        <v>16</v>
      </c>
      <c r="L22" s="34">
        <v>13</v>
      </c>
    </row>
    <row r="23" spans="1:12" ht="15.75" x14ac:dyDescent="0.25">
      <c r="A23" s="2" t="s">
        <v>397</v>
      </c>
      <c r="B23" s="5">
        <v>-2</v>
      </c>
      <c r="C23" s="36">
        <v>12</v>
      </c>
      <c r="D23" s="36">
        <v>14</v>
      </c>
      <c r="E23" s="36">
        <v>16</v>
      </c>
      <c r="F23" s="36">
        <v>15</v>
      </c>
      <c r="G23" s="36">
        <v>15</v>
      </c>
      <c r="H23" s="36">
        <v>25</v>
      </c>
      <c r="I23" s="36">
        <v>24</v>
      </c>
      <c r="J23" s="36">
        <v>14</v>
      </c>
      <c r="K23" s="36">
        <v>14</v>
      </c>
      <c r="L23" s="34">
        <v>13</v>
      </c>
    </row>
    <row r="24" spans="1:12" ht="15.75" x14ac:dyDescent="0.25">
      <c r="A24" s="2" t="s">
        <v>398</v>
      </c>
      <c r="B24" s="5">
        <v>1</v>
      </c>
      <c r="C24" s="36">
        <v>12</v>
      </c>
      <c r="D24" s="36">
        <v>11</v>
      </c>
      <c r="E24" s="36">
        <v>10</v>
      </c>
      <c r="F24" s="36">
        <v>13</v>
      </c>
      <c r="G24" s="36">
        <v>11</v>
      </c>
      <c r="H24" s="36">
        <v>22</v>
      </c>
      <c r="I24" s="36">
        <v>17</v>
      </c>
      <c r="J24" s="36">
        <v>13</v>
      </c>
      <c r="K24" s="36">
        <v>11</v>
      </c>
      <c r="L24" s="34">
        <v>8</v>
      </c>
    </row>
    <row r="25" spans="1:12" ht="15.75" x14ac:dyDescent="0.25">
      <c r="A25" s="2" t="s">
        <v>399</v>
      </c>
      <c r="B25" s="5">
        <v>-4</v>
      </c>
      <c r="C25" s="36">
        <v>5</v>
      </c>
      <c r="D25" s="36">
        <v>9</v>
      </c>
      <c r="E25" s="36">
        <v>5</v>
      </c>
      <c r="F25" s="36">
        <v>4</v>
      </c>
      <c r="G25" s="36">
        <v>11</v>
      </c>
      <c r="H25" s="36">
        <v>10</v>
      </c>
      <c r="I25" s="36">
        <v>10</v>
      </c>
      <c r="J25" s="36">
        <v>7</v>
      </c>
      <c r="K25" s="36">
        <v>4</v>
      </c>
      <c r="L25" s="34">
        <v>3</v>
      </c>
    </row>
    <row r="26" spans="1:12" ht="15.75" x14ac:dyDescent="0.25">
      <c r="A26" s="2" t="s">
        <v>400</v>
      </c>
      <c r="B26" s="5">
        <v>-2</v>
      </c>
      <c r="C26" s="36">
        <v>13</v>
      </c>
      <c r="D26" s="36">
        <v>15</v>
      </c>
      <c r="E26" s="36">
        <v>16</v>
      </c>
      <c r="F26" s="36">
        <v>17</v>
      </c>
      <c r="G26" s="36">
        <v>13</v>
      </c>
      <c r="H26" s="36">
        <v>23</v>
      </c>
      <c r="I26" s="36">
        <v>24</v>
      </c>
      <c r="J26" s="36">
        <v>18</v>
      </c>
      <c r="K26" s="36">
        <v>15</v>
      </c>
      <c r="L26" s="34">
        <v>13</v>
      </c>
    </row>
    <row r="27" spans="1:12" ht="15.75" x14ac:dyDescent="0.25">
      <c r="A27" s="2" t="s">
        <v>401</v>
      </c>
      <c r="B27" s="5">
        <v>-2</v>
      </c>
      <c r="C27" s="36">
        <v>15</v>
      </c>
      <c r="D27" s="36">
        <v>17</v>
      </c>
      <c r="E27" s="36">
        <v>17</v>
      </c>
      <c r="F27" s="36">
        <v>16</v>
      </c>
      <c r="G27" s="36">
        <v>15</v>
      </c>
      <c r="H27" s="36">
        <v>25</v>
      </c>
      <c r="I27" s="36">
        <v>26</v>
      </c>
      <c r="J27" s="36">
        <v>17</v>
      </c>
      <c r="K27" s="36">
        <v>16</v>
      </c>
      <c r="L27" s="34">
        <v>14</v>
      </c>
    </row>
    <row r="28" spans="1:12" ht="15.75" x14ac:dyDescent="0.25">
      <c r="A28" s="2" t="s">
        <v>402</v>
      </c>
      <c r="B28" s="5">
        <v>1</v>
      </c>
      <c r="C28" s="36">
        <v>9</v>
      </c>
      <c r="D28" s="36">
        <v>8</v>
      </c>
      <c r="E28" s="36">
        <v>6</v>
      </c>
      <c r="F28" s="36">
        <v>5</v>
      </c>
      <c r="G28" s="36">
        <v>6</v>
      </c>
      <c r="H28" s="36">
        <v>6</v>
      </c>
      <c r="I28" s="36">
        <v>6</v>
      </c>
      <c r="J28" s="36">
        <v>4</v>
      </c>
      <c r="K28" s="36">
        <v>7</v>
      </c>
      <c r="L28" s="34">
        <v>4</v>
      </c>
    </row>
    <row r="29" spans="1:12" ht="15.75" x14ac:dyDescent="0.25">
      <c r="A29" s="2" t="s">
        <v>403</v>
      </c>
      <c r="B29" s="5">
        <v>-1</v>
      </c>
      <c r="C29" s="36">
        <v>11</v>
      </c>
      <c r="D29" s="36">
        <v>12</v>
      </c>
      <c r="E29" s="36">
        <v>9</v>
      </c>
      <c r="F29" s="36">
        <v>10</v>
      </c>
      <c r="G29" s="36">
        <v>11</v>
      </c>
      <c r="H29" s="36">
        <v>17</v>
      </c>
      <c r="I29" s="36">
        <v>13</v>
      </c>
      <c r="J29" s="36">
        <v>11</v>
      </c>
      <c r="K29" s="36">
        <v>10</v>
      </c>
      <c r="L29" s="34">
        <v>8</v>
      </c>
    </row>
    <row r="30" spans="1:12" ht="15.75" x14ac:dyDescent="0.25">
      <c r="A30" s="2" t="s">
        <v>404</v>
      </c>
      <c r="B30" s="5">
        <v>-1</v>
      </c>
      <c r="C30" s="36">
        <v>11</v>
      </c>
      <c r="D30" s="36">
        <v>12</v>
      </c>
      <c r="E30" s="36">
        <v>14</v>
      </c>
      <c r="F30" s="36">
        <v>12</v>
      </c>
      <c r="G30" s="36">
        <v>12</v>
      </c>
      <c r="H30" s="36">
        <v>24</v>
      </c>
      <c r="I30" s="36">
        <v>19</v>
      </c>
      <c r="J30" s="36">
        <v>14</v>
      </c>
      <c r="K30" s="36">
        <v>14</v>
      </c>
      <c r="L30" s="34">
        <v>14</v>
      </c>
    </row>
    <row r="31" spans="1:12" ht="15.75" x14ac:dyDescent="0.25">
      <c r="A31" s="2" t="s">
        <v>405</v>
      </c>
      <c r="B31" s="5">
        <v>-3</v>
      </c>
      <c r="C31" s="36">
        <v>9</v>
      </c>
      <c r="D31" s="36">
        <v>12</v>
      </c>
      <c r="E31" s="36">
        <v>9</v>
      </c>
      <c r="F31" s="36">
        <v>8</v>
      </c>
      <c r="G31" s="36">
        <v>10</v>
      </c>
      <c r="H31" s="36">
        <v>17</v>
      </c>
      <c r="I31" s="36">
        <v>16</v>
      </c>
      <c r="J31" s="36">
        <v>12</v>
      </c>
      <c r="K31" s="36">
        <v>12</v>
      </c>
      <c r="L31" s="34">
        <v>9</v>
      </c>
    </row>
    <row r="32" spans="1:12" ht="15.75" x14ac:dyDescent="0.25">
      <c r="A32" s="2" t="s">
        <v>406</v>
      </c>
      <c r="B32" s="5">
        <v>2</v>
      </c>
      <c r="C32" s="36">
        <v>7</v>
      </c>
      <c r="D32" s="36">
        <v>5</v>
      </c>
      <c r="E32" s="36">
        <v>7</v>
      </c>
      <c r="F32" s="36">
        <v>12</v>
      </c>
      <c r="G32" s="36">
        <v>9</v>
      </c>
      <c r="H32" s="36">
        <v>16</v>
      </c>
      <c r="I32" s="36">
        <v>11</v>
      </c>
      <c r="J32" s="36">
        <v>4</v>
      </c>
      <c r="K32" s="36">
        <v>6</v>
      </c>
      <c r="L32" s="34">
        <v>7</v>
      </c>
    </row>
    <row r="33" spans="1:12" ht="15.75" x14ac:dyDescent="0.25">
      <c r="A33" s="2" t="s">
        <v>407</v>
      </c>
      <c r="B33" s="5">
        <v>-2</v>
      </c>
      <c r="C33" s="36">
        <v>12</v>
      </c>
      <c r="D33" s="36">
        <v>14</v>
      </c>
      <c r="E33" s="36">
        <v>13</v>
      </c>
      <c r="F33" s="36">
        <v>12</v>
      </c>
      <c r="G33" s="36">
        <v>14</v>
      </c>
      <c r="H33" s="36">
        <v>19</v>
      </c>
      <c r="I33" s="36">
        <v>18</v>
      </c>
      <c r="J33" s="36">
        <v>12</v>
      </c>
      <c r="K33" s="36">
        <v>15</v>
      </c>
      <c r="L33" s="34">
        <v>12</v>
      </c>
    </row>
    <row r="34" spans="1:12" ht="15.75" x14ac:dyDescent="0.25">
      <c r="A34" s="2" t="s">
        <v>408</v>
      </c>
      <c r="B34" s="5">
        <v>-4</v>
      </c>
      <c r="C34" s="36">
        <v>12</v>
      </c>
      <c r="D34" s="36">
        <v>16</v>
      </c>
      <c r="E34" s="36">
        <v>14</v>
      </c>
      <c r="F34" s="36">
        <v>13</v>
      </c>
      <c r="G34" s="36">
        <v>13</v>
      </c>
      <c r="H34" s="36">
        <v>22</v>
      </c>
      <c r="I34" s="36">
        <v>22</v>
      </c>
      <c r="J34" s="36">
        <v>16</v>
      </c>
      <c r="K34" s="36">
        <v>14</v>
      </c>
      <c r="L34" s="34">
        <v>14</v>
      </c>
    </row>
    <row r="35" spans="1:12" ht="15.75" x14ac:dyDescent="0.25">
      <c r="A35" s="2" t="s">
        <v>409</v>
      </c>
      <c r="B35" s="5">
        <v>-2</v>
      </c>
      <c r="C35" s="36">
        <v>6</v>
      </c>
      <c r="D35" s="36">
        <v>8</v>
      </c>
      <c r="E35" s="36">
        <v>9</v>
      </c>
      <c r="F35" s="36">
        <v>7</v>
      </c>
      <c r="G35" s="36">
        <v>6</v>
      </c>
      <c r="H35" s="36">
        <v>13</v>
      </c>
      <c r="I35" s="36">
        <v>13</v>
      </c>
      <c r="J35" s="36">
        <v>8</v>
      </c>
      <c r="K35" s="36">
        <v>8</v>
      </c>
      <c r="L35" s="34">
        <v>9</v>
      </c>
    </row>
    <row r="36" spans="1:12" ht="15.75" x14ac:dyDescent="0.25">
      <c r="A36" s="2" t="s">
        <v>410</v>
      </c>
      <c r="B36" s="5">
        <v>-3</v>
      </c>
      <c r="C36" s="36">
        <v>14</v>
      </c>
      <c r="D36" s="36">
        <v>17</v>
      </c>
      <c r="E36" s="36">
        <v>16</v>
      </c>
      <c r="F36" s="36">
        <v>17</v>
      </c>
      <c r="G36" s="36">
        <v>17</v>
      </c>
      <c r="H36" s="36">
        <v>24</v>
      </c>
      <c r="I36" s="36">
        <v>22</v>
      </c>
      <c r="J36" s="36">
        <v>23</v>
      </c>
      <c r="K36" s="36">
        <v>15</v>
      </c>
      <c r="L36" s="34">
        <v>16</v>
      </c>
    </row>
    <row r="37" spans="1:12" ht="15.75" x14ac:dyDescent="0.25">
      <c r="A37" s="2" t="s">
        <v>411</v>
      </c>
      <c r="B37" s="5">
        <v>-1</v>
      </c>
      <c r="C37" s="36">
        <v>13</v>
      </c>
      <c r="D37" s="36">
        <v>14</v>
      </c>
      <c r="E37" s="36">
        <v>15</v>
      </c>
      <c r="F37" s="36">
        <v>15</v>
      </c>
      <c r="G37" s="36">
        <v>14</v>
      </c>
      <c r="H37" s="36">
        <v>25</v>
      </c>
      <c r="I37" s="36">
        <v>21</v>
      </c>
      <c r="J37" s="36">
        <v>14</v>
      </c>
      <c r="K37" s="36">
        <v>14</v>
      </c>
      <c r="L37" s="34">
        <v>12</v>
      </c>
    </row>
    <row r="38" spans="1:12" ht="15.75" x14ac:dyDescent="0.25">
      <c r="A38" s="2" t="s">
        <v>412</v>
      </c>
      <c r="B38" s="5" t="s">
        <v>197</v>
      </c>
      <c r="C38" s="36" t="s">
        <v>197</v>
      </c>
      <c r="D38" s="36" t="s">
        <v>197</v>
      </c>
      <c r="E38" s="36" t="s">
        <v>197</v>
      </c>
      <c r="F38" s="36" t="s">
        <v>197</v>
      </c>
      <c r="G38" s="36" t="s">
        <v>197</v>
      </c>
      <c r="H38" s="36" t="s">
        <v>197</v>
      </c>
      <c r="I38" s="36" t="s">
        <v>197</v>
      </c>
      <c r="J38" s="36" t="s">
        <v>197</v>
      </c>
      <c r="K38" s="36" t="s">
        <v>197</v>
      </c>
      <c r="L38" s="34" t="s">
        <v>197</v>
      </c>
    </row>
    <row r="39" spans="1:12" ht="15.75" x14ac:dyDescent="0.25">
      <c r="A39" s="2" t="s">
        <v>413</v>
      </c>
      <c r="B39" s="5">
        <v>-1</v>
      </c>
      <c r="C39" s="36">
        <v>11</v>
      </c>
      <c r="D39" s="36">
        <v>12</v>
      </c>
      <c r="E39" s="36">
        <v>12</v>
      </c>
      <c r="F39" s="36">
        <v>12</v>
      </c>
      <c r="G39" s="36">
        <v>12</v>
      </c>
      <c r="H39" s="36">
        <v>19</v>
      </c>
      <c r="I39" s="36">
        <v>18</v>
      </c>
      <c r="J39" s="36">
        <v>13</v>
      </c>
      <c r="K39" s="36">
        <v>12</v>
      </c>
      <c r="L39" s="34">
        <v>11</v>
      </c>
    </row>
  </sheetData>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40.42578125" customWidth="1"/>
    <col min="2" max="2" width="16.140625" customWidth="1"/>
    <col min="3" max="12" width="12.42578125" customWidth="1"/>
  </cols>
  <sheetData>
    <row r="1" spans="1:12" ht="20.25" x14ac:dyDescent="0.3">
      <c r="A1" s="1" t="s">
        <v>419</v>
      </c>
    </row>
    <row r="2" spans="1:12" ht="15.75" x14ac:dyDescent="0.25">
      <c r="A2" s="31" t="s">
        <v>420</v>
      </c>
      <c r="B2" s="2"/>
      <c r="C2" s="2"/>
      <c r="D2" s="2"/>
      <c r="E2" s="2"/>
      <c r="F2" s="2"/>
      <c r="G2" s="2"/>
      <c r="H2" s="2"/>
      <c r="I2" s="2"/>
      <c r="J2" s="2"/>
      <c r="K2" s="2"/>
    </row>
    <row r="3" spans="1:12" ht="15.75" x14ac:dyDescent="0.25">
      <c r="A3" s="31" t="s">
        <v>378</v>
      </c>
      <c r="B3" s="2"/>
      <c r="C3" s="2"/>
      <c r="D3" s="2"/>
      <c r="E3" s="2"/>
      <c r="F3" s="2"/>
      <c r="G3" s="2"/>
      <c r="H3" s="2"/>
      <c r="I3" s="2"/>
      <c r="J3" s="2"/>
      <c r="K3" s="2"/>
    </row>
    <row r="4" spans="1:12" ht="15.75" x14ac:dyDescent="0.25">
      <c r="A4" s="2" t="s">
        <v>172</v>
      </c>
      <c r="B4" s="2"/>
      <c r="C4" s="2"/>
      <c r="D4" s="2"/>
      <c r="E4" s="2"/>
      <c r="F4" s="2"/>
      <c r="G4" s="2"/>
      <c r="H4" s="2"/>
      <c r="I4" s="2"/>
      <c r="J4" s="2"/>
      <c r="K4" s="2"/>
    </row>
    <row r="5" spans="1:12" ht="31.5" x14ac:dyDescent="0.25">
      <c r="A5" s="3" t="s">
        <v>379</v>
      </c>
      <c r="B5" s="33" t="s">
        <v>174</v>
      </c>
      <c r="C5" s="32" t="s">
        <v>190</v>
      </c>
      <c r="D5" s="32" t="s">
        <v>175</v>
      </c>
      <c r="E5" s="32" t="s">
        <v>176</v>
      </c>
      <c r="F5" s="32" t="s">
        <v>177</v>
      </c>
      <c r="G5" s="32" t="s">
        <v>178</v>
      </c>
      <c r="H5" s="32" t="s">
        <v>179</v>
      </c>
      <c r="I5" s="32" t="s">
        <v>180</v>
      </c>
      <c r="J5" s="32" t="s">
        <v>181</v>
      </c>
      <c r="K5" s="32" t="s">
        <v>182</v>
      </c>
      <c r="L5" s="32" t="s">
        <v>183</v>
      </c>
    </row>
    <row r="6" spans="1:12" ht="15.75" x14ac:dyDescent="0.25">
      <c r="A6" s="2" t="s">
        <v>380</v>
      </c>
      <c r="B6" s="4">
        <v>-3.5999999999999997E-2</v>
      </c>
      <c r="C6" s="5">
        <v>215</v>
      </c>
      <c r="D6" s="5">
        <v>223</v>
      </c>
      <c r="E6" s="5">
        <v>213</v>
      </c>
      <c r="F6" s="5">
        <v>165</v>
      </c>
      <c r="G6" s="5">
        <v>150</v>
      </c>
      <c r="H6" s="5">
        <v>104</v>
      </c>
      <c r="I6" s="5">
        <v>107</v>
      </c>
      <c r="J6" s="5">
        <v>81</v>
      </c>
      <c r="K6" s="5">
        <v>73</v>
      </c>
      <c r="L6" s="34">
        <v>58</v>
      </c>
    </row>
    <row r="7" spans="1:12" ht="15.75" x14ac:dyDescent="0.25">
      <c r="A7" s="2" t="s">
        <v>381</v>
      </c>
      <c r="B7" s="4">
        <v>0</v>
      </c>
      <c r="C7" s="5">
        <v>236</v>
      </c>
      <c r="D7" s="5">
        <v>236</v>
      </c>
      <c r="E7" s="5">
        <v>177</v>
      </c>
      <c r="F7" s="5">
        <v>193</v>
      </c>
      <c r="G7" s="5">
        <v>144</v>
      </c>
      <c r="H7" s="5">
        <v>126</v>
      </c>
      <c r="I7" s="5">
        <v>99</v>
      </c>
      <c r="J7" s="5">
        <v>105</v>
      </c>
      <c r="K7" s="5">
        <v>79</v>
      </c>
      <c r="L7" s="34">
        <v>65</v>
      </c>
    </row>
    <row r="8" spans="1:12" ht="15.75" x14ac:dyDescent="0.25">
      <c r="A8" s="2" t="s">
        <v>382</v>
      </c>
      <c r="B8" s="4">
        <v>-0.10299999999999999</v>
      </c>
      <c r="C8" s="5">
        <v>122</v>
      </c>
      <c r="D8" s="5">
        <v>136</v>
      </c>
      <c r="E8" s="5">
        <v>106</v>
      </c>
      <c r="F8" s="5">
        <v>87</v>
      </c>
      <c r="G8" s="5">
        <v>72</v>
      </c>
      <c r="H8" s="5">
        <v>64</v>
      </c>
      <c r="I8" s="5">
        <v>52</v>
      </c>
      <c r="J8" s="5">
        <v>35</v>
      </c>
      <c r="K8" s="5">
        <v>44</v>
      </c>
      <c r="L8" s="34">
        <v>35</v>
      </c>
    </row>
    <row r="9" spans="1:12" ht="15.75" x14ac:dyDescent="0.25">
      <c r="A9" s="2" t="s">
        <v>383</v>
      </c>
      <c r="B9" s="4">
        <v>0.27</v>
      </c>
      <c r="C9" s="5">
        <v>80</v>
      </c>
      <c r="D9" s="5">
        <v>63</v>
      </c>
      <c r="E9" s="5">
        <v>65</v>
      </c>
      <c r="F9" s="5">
        <v>71</v>
      </c>
      <c r="G9" s="5">
        <v>48</v>
      </c>
      <c r="H9" s="5">
        <v>45</v>
      </c>
      <c r="I9" s="5">
        <v>24</v>
      </c>
      <c r="J9" s="5">
        <v>26</v>
      </c>
      <c r="K9" s="5">
        <v>31</v>
      </c>
      <c r="L9" s="34">
        <v>48</v>
      </c>
    </row>
    <row r="10" spans="1:12" ht="15.75" x14ac:dyDescent="0.25">
      <c r="A10" s="2" t="s">
        <v>384</v>
      </c>
      <c r="B10" s="4">
        <v>0.02</v>
      </c>
      <c r="C10" s="5">
        <v>304</v>
      </c>
      <c r="D10" s="5">
        <v>298</v>
      </c>
      <c r="E10" s="5">
        <v>267</v>
      </c>
      <c r="F10" s="5">
        <v>252</v>
      </c>
      <c r="G10" s="5">
        <v>218</v>
      </c>
      <c r="H10" s="5">
        <v>171</v>
      </c>
      <c r="I10" s="5">
        <v>115</v>
      </c>
      <c r="J10" s="5">
        <v>123</v>
      </c>
      <c r="K10" s="5">
        <v>146</v>
      </c>
      <c r="L10" s="34">
        <v>137</v>
      </c>
    </row>
    <row r="11" spans="1:12" ht="15.75" x14ac:dyDescent="0.25">
      <c r="A11" s="2" t="s">
        <v>385</v>
      </c>
      <c r="B11" s="4">
        <v>0.27100000000000002</v>
      </c>
      <c r="C11" s="5">
        <v>75</v>
      </c>
      <c r="D11" s="5">
        <v>59</v>
      </c>
      <c r="E11" s="5">
        <v>57</v>
      </c>
      <c r="F11" s="5">
        <v>64</v>
      </c>
      <c r="G11" s="5">
        <v>44</v>
      </c>
      <c r="H11" s="5">
        <v>16</v>
      </c>
      <c r="I11" s="5">
        <v>27</v>
      </c>
      <c r="J11" s="5">
        <v>14</v>
      </c>
      <c r="K11" s="5">
        <v>25</v>
      </c>
      <c r="L11" s="34">
        <v>13</v>
      </c>
    </row>
    <row r="12" spans="1:12" ht="15.75" x14ac:dyDescent="0.25">
      <c r="A12" s="2" t="s">
        <v>386</v>
      </c>
      <c r="B12" s="4">
        <v>-4.5999999999999999E-2</v>
      </c>
      <c r="C12" s="5">
        <v>125</v>
      </c>
      <c r="D12" s="5">
        <v>131</v>
      </c>
      <c r="E12" s="5">
        <v>137</v>
      </c>
      <c r="F12" s="5">
        <v>136</v>
      </c>
      <c r="G12" s="5">
        <v>98</v>
      </c>
      <c r="H12" s="5">
        <v>98</v>
      </c>
      <c r="I12" s="5">
        <v>87</v>
      </c>
      <c r="J12" s="5">
        <v>63</v>
      </c>
      <c r="K12" s="5">
        <v>58</v>
      </c>
      <c r="L12" s="34">
        <v>71</v>
      </c>
    </row>
    <row r="13" spans="1:12" ht="15.75" x14ac:dyDescent="0.25">
      <c r="A13" s="2" t="s">
        <v>387</v>
      </c>
      <c r="B13" s="4">
        <v>3.2000000000000001E-2</v>
      </c>
      <c r="C13" s="5">
        <v>160</v>
      </c>
      <c r="D13" s="5">
        <v>155</v>
      </c>
      <c r="E13" s="5">
        <v>137</v>
      </c>
      <c r="F13" s="5">
        <v>122</v>
      </c>
      <c r="G13" s="5">
        <v>106</v>
      </c>
      <c r="H13" s="5">
        <v>57</v>
      </c>
      <c r="I13" s="5">
        <v>63</v>
      </c>
      <c r="J13" s="5">
        <v>56</v>
      </c>
      <c r="K13" s="5">
        <v>75</v>
      </c>
      <c r="L13" s="34">
        <v>33</v>
      </c>
    </row>
    <row r="14" spans="1:12" ht="15.75" x14ac:dyDescent="0.25">
      <c r="A14" s="2" t="s">
        <v>388</v>
      </c>
      <c r="B14" s="4">
        <v>-7.0000000000000001E-3</v>
      </c>
      <c r="C14" s="5">
        <v>141</v>
      </c>
      <c r="D14" s="5">
        <v>142</v>
      </c>
      <c r="E14" s="5">
        <v>125</v>
      </c>
      <c r="F14" s="5">
        <v>108</v>
      </c>
      <c r="G14" s="5">
        <v>114</v>
      </c>
      <c r="H14" s="5">
        <v>67</v>
      </c>
      <c r="I14" s="5">
        <v>51</v>
      </c>
      <c r="J14" s="5">
        <v>49</v>
      </c>
      <c r="K14" s="5">
        <v>39</v>
      </c>
      <c r="L14" s="34">
        <v>40</v>
      </c>
    </row>
    <row r="15" spans="1:12" ht="15.75" x14ac:dyDescent="0.25">
      <c r="A15" s="2" t="s">
        <v>389</v>
      </c>
      <c r="B15" s="4">
        <v>0.50800000000000001</v>
      </c>
      <c r="C15" s="5">
        <v>89</v>
      </c>
      <c r="D15" s="5">
        <v>59</v>
      </c>
      <c r="E15" s="5">
        <v>72</v>
      </c>
      <c r="F15" s="5">
        <v>48</v>
      </c>
      <c r="G15" s="5">
        <v>57</v>
      </c>
      <c r="H15" s="5">
        <v>39</v>
      </c>
      <c r="I15" s="5">
        <v>29</v>
      </c>
      <c r="J15" s="5">
        <v>29</v>
      </c>
      <c r="K15" s="5">
        <v>29</v>
      </c>
      <c r="L15" s="34">
        <v>40</v>
      </c>
    </row>
    <row r="16" spans="1:12" ht="15.75" x14ac:dyDescent="0.25">
      <c r="A16" s="2" t="s">
        <v>390</v>
      </c>
      <c r="B16" s="4">
        <v>0.14899999999999999</v>
      </c>
      <c r="C16" s="5">
        <v>116</v>
      </c>
      <c r="D16" s="5">
        <v>101</v>
      </c>
      <c r="E16" s="5">
        <v>119</v>
      </c>
      <c r="F16" s="5">
        <v>89</v>
      </c>
      <c r="G16" s="5">
        <v>73</v>
      </c>
      <c r="H16" s="5">
        <v>51</v>
      </c>
      <c r="I16" s="5">
        <v>38</v>
      </c>
      <c r="J16" s="5">
        <v>39</v>
      </c>
      <c r="K16" s="5">
        <v>48</v>
      </c>
      <c r="L16" s="34">
        <v>35</v>
      </c>
    </row>
    <row r="17" spans="1:12" ht="15.75" x14ac:dyDescent="0.25">
      <c r="A17" s="2" t="s">
        <v>391</v>
      </c>
      <c r="B17" s="4">
        <v>-0.158</v>
      </c>
      <c r="C17" s="5">
        <v>48</v>
      </c>
      <c r="D17" s="5">
        <v>57</v>
      </c>
      <c r="E17" s="5">
        <v>52</v>
      </c>
      <c r="F17" s="5">
        <v>44</v>
      </c>
      <c r="G17" s="5">
        <v>42</v>
      </c>
      <c r="H17" s="5">
        <v>46</v>
      </c>
      <c r="I17" s="5">
        <v>33</v>
      </c>
      <c r="J17" s="5">
        <v>41</v>
      </c>
      <c r="K17" s="5">
        <v>40</v>
      </c>
      <c r="L17" s="34">
        <v>30</v>
      </c>
    </row>
    <row r="18" spans="1:12" ht="15.75" x14ac:dyDescent="0.25">
      <c r="A18" s="2" t="s">
        <v>392</v>
      </c>
      <c r="B18" s="4">
        <v>-3.5000000000000003E-2</v>
      </c>
      <c r="C18" s="5">
        <v>166</v>
      </c>
      <c r="D18" s="5">
        <v>172</v>
      </c>
      <c r="E18" s="5">
        <v>177</v>
      </c>
      <c r="F18" s="5">
        <v>145</v>
      </c>
      <c r="G18" s="5">
        <v>143</v>
      </c>
      <c r="H18" s="5">
        <v>108</v>
      </c>
      <c r="I18" s="5">
        <v>75</v>
      </c>
      <c r="J18" s="5">
        <v>71</v>
      </c>
      <c r="K18" s="5">
        <v>58</v>
      </c>
      <c r="L18" s="34">
        <v>72</v>
      </c>
    </row>
    <row r="19" spans="1:12" ht="15.75" x14ac:dyDescent="0.25">
      <c r="A19" s="2" t="s">
        <v>393</v>
      </c>
      <c r="B19" s="4">
        <v>5.8999999999999997E-2</v>
      </c>
      <c r="C19" s="5">
        <v>412</v>
      </c>
      <c r="D19" s="5">
        <v>389</v>
      </c>
      <c r="E19" s="5">
        <v>358</v>
      </c>
      <c r="F19" s="5">
        <v>351</v>
      </c>
      <c r="G19" s="5">
        <v>301</v>
      </c>
      <c r="H19" s="5">
        <v>259</v>
      </c>
      <c r="I19" s="5">
        <v>242</v>
      </c>
      <c r="J19" s="5">
        <v>207</v>
      </c>
      <c r="K19" s="5">
        <v>237</v>
      </c>
      <c r="L19" s="34">
        <v>236</v>
      </c>
    </row>
    <row r="20" spans="1:12" ht="15.75" x14ac:dyDescent="0.25">
      <c r="A20" s="2" t="s">
        <v>394</v>
      </c>
      <c r="B20" s="4">
        <v>-2.9000000000000001E-2</v>
      </c>
      <c r="C20" s="5">
        <v>564</v>
      </c>
      <c r="D20" s="5">
        <v>581</v>
      </c>
      <c r="E20" s="5">
        <v>552</v>
      </c>
      <c r="F20" s="5">
        <v>470</v>
      </c>
      <c r="G20" s="5">
        <v>385</v>
      </c>
      <c r="H20" s="5">
        <v>286</v>
      </c>
      <c r="I20" s="5">
        <v>209</v>
      </c>
      <c r="J20" s="5">
        <v>229</v>
      </c>
      <c r="K20" s="5">
        <v>195</v>
      </c>
      <c r="L20" s="34">
        <v>189</v>
      </c>
    </row>
    <row r="21" spans="1:12" ht="15.75" x14ac:dyDescent="0.25">
      <c r="A21" s="2" t="s">
        <v>395</v>
      </c>
      <c r="B21" s="4">
        <v>-6.5000000000000002E-2</v>
      </c>
      <c r="C21" s="5">
        <v>203</v>
      </c>
      <c r="D21" s="5">
        <v>217</v>
      </c>
      <c r="E21" s="5">
        <v>174</v>
      </c>
      <c r="F21" s="5">
        <v>186</v>
      </c>
      <c r="G21" s="5">
        <v>156</v>
      </c>
      <c r="H21" s="5">
        <v>131</v>
      </c>
      <c r="I21" s="5">
        <v>110</v>
      </c>
      <c r="J21" s="5">
        <v>73</v>
      </c>
      <c r="K21" s="5">
        <v>83</v>
      </c>
      <c r="L21" s="34">
        <v>61</v>
      </c>
    </row>
    <row r="22" spans="1:12" ht="15.75" x14ac:dyDescent="0.25">
      <c r="A22" s="2" t="s">
        <v>396</v>
      </c>
      <c r="B22" s="4">
        <v>-7.0999999999999994E-2</v>
      </c>
      <c r="C22" s="5">
        <v>78</v>
      </c>
      <c r="D22" s="5">
        <v>84</v>
      </c>
      <c r="E22" s="5">
        <v>86</v>
      </c>
      <c r="F22" s="5">
        <v>76</v>
      </c>
      <c r="G22" s="5">
        <v>55</v>
      </c>
      <c r="H22" s="5">
        <v>67</v>
      </c>
      <c r="I22" s="5">
        <v>54</v>
      </c>
      <c r="J22" s="5">
        <v>59</v>
      </c>
      <c r="K22" s="5">
        <v>37</v>
      </c>
      <c r="L22" s="34">
        <v>33</v>
      </c>
    </row>
    <row r="23" spans="1:12" ht="15.75" x14ac:dyDescent="0.25">
      <c r="A23" s="2" t="s">
        <v>397</v>
      </c>
      <c r="B23" s="4">
        <v>8.3000000000000004E-2</v>
      </c>
      <c r="C23" s="5">
        <v>118</v>
      </c>
      <c r="D23" s="5">
        <v>109</v>
      </c>
      <c r="E23" s="5">
        <v>99</v>
      </c>
      <c r="F23" s="5">
        <v>84</v>
      </c>
      <c r="G23" s="5">
        <v>82</v>
      </c>
      <c r="H23" s="5">
        <v>57</v>
      </c>
      <c r="I23" s="5">
        <v>43</v>
      </c>
      <c r="J23" s="5">
        <v>46</v>
      </c>
      <c r="K23" s="5">
        <v>38</v>
      </c>
      <c r="L23" s="34">
        <v>33</v>
      </c>
    </row>
    <row r="24" spans="1:12" ht="15.75" x14ac:dyDescent="0.25">
      <c r="A24" s="2" t="s">
        <v>398</v>
      </c>
      <c r="B24" s="4">
        <v>0.24199999999999999</v>
      </c>
      <c r="C24" s="5">
        <v>118</v>
      </c>
      <c r="D24" s="5">
        <v>95</v>
      </c>
      <c r="E24" s="5">
        <v>112</v>
      </c>
      <c r="F24" s="5">
        <v>108</v>
      </c>
      <c r="G24" s="5">
        <v>86</v>
      </c>
      <c r="H24" s="5">
        <v>110</v>
      </c>
      <c r="I24" s="5">
        <v>80</v>
      </c>
      <c r="J24" s="5">
        <v>64</v>
      </c>
      <c r="K24" s="5">
        <v>84</v>
      </c>
      <c r="L24" s="34">
        <v>58</v>
      </c>
    </row>
    <row r="25" spans="1:12" ht="15.75" x14ac:dyDescent="0.25">
      <c r="A25" s="2" t="s">
        <v>399</v>
      </c>
      <c r="B25" s="4">
        <v>-8.6999999999999994E-2</v>
      </c>
      <c r="C25" s="5">
        <v>21</v>
      </c>
      <c r="D25" s="5">
        <v>23</v>
      </c>
      <c r="E25" s="5">
        <v>25</v>
      </c>
      <c r="F25" s="5">
        <v>24</v>
      </c>
      <c r="G25" s="5">
        <v>18</v>
      </c>
      <c r="H25" s="5">
        <v>14</v>
      </c>
      <c r="I25" s="5">
        <v>7</v>
      </c>
      <c r="J25" s="5">
        <v>7</v>
      </c>
      <c r="K25" s="5">
        <v>10</v>
      </c>
      <c r="L25" s="34">
        <v>2</v>
      </c>
    </row>
    <row r="26" spans="1:12" ht="15.75" x14ac:dyDescent="0.25">
      <c r="A26" s="2" t="s">
        <v>400</v>
      </c>
      <c r="B26" s="4">
        <v>-0.23699999999999999</v>
      </c>
      <c r="C26" s="5">
        <v>135</v>
      </c>
      <c r="D26" s="5">
        <v>177</v>
      </c>
      <c r="E26" s="5">
        <v>154</v>
      </c>
      <c r="F26" s="5">
        <v>148</v>
      </c>
      <c r="G26" s="5">
        <v>100</v>
      </c>
      <c r="H26" s="5">
        <v>86</v>
      </c>
      <c r="I26" s="5">
        <v>54</v>
      </c>
      <c r="J26" s="5">
        <v>61</v>
      </c>
      <c r="K26" s="5">
        <v>42</v>
      </c>
      <c r="L26" s="34">
        <v>43</v>
      </c>
    </row>
    <row r="27" spans="1:12" ht="15.75" x14ac:dyDescent="0.25">
      <c r="A27" s="2" t="s">
        <v>401</v>
      </c>
      <c r="B27" s="4">
        <v>-8.3000000000000004E-2</v>
      </c>
      <c r="C27" s="5">
        <v>429</v>
      </c>
      <c r="D27" s="5">
        <v>468</v>
      </c>
      <c r="E27" s="5">
        <v>443</v>
      </c>
      <c r="F27" s="5">
        <v>398</v>
      </c>
      <c r="G27" s="5">
        <v>297</v>
      </c>
      <c r="H27" s="5">
        <v>318</v>
      </c>
      <c r="I27" s="5">
        <v>242</v>
      </c>
      <c r="J27" s="5">
        <v>243</v>
      </c>
      <c r="K27" s="5">
        <v>197</v>
      </c>
      <c r="L27" s="34">
        <v>201</v>
      </c>
    </row>
    <row r="28" spans="1:12" ht="15.75" x14ac:dyDescent="0.25">
      <c r="A28" s="2" t="s">
        <v>402</v>
      </c>
      <c r="B28" s="4">
        <v>1.5</v>
      </c>
      <c r="C28" s="5">
        <v>15</v>
      </c>
      <c r="D28" s="5">
        <v>6</v>
      </c>
      <c r="E28" s="5">
        <v>14</v>
      </c>
      <c r="F28" s="5">
        <v>11</v>
      </c>
      <c r="G28" s="5">
        <v>9</v>
      </c>
      <c r="H28" s="5">
        <v>8</v>
      </c>
      <c r="I28" s="5">
        <v>3</v>
      </c>
      <c r="J28" s="5">
        <v>6</v>
      </c>
      <c r="K28" s="5">
        <v>5</v>
      </c>
      <c r="L28" s="34">
        <v>3</v>
      </c>
    </row>
    <row r="29" spans="1:12" ht="15.75" x14ac:dyDescent="0.25">
      <c r="A29" s="2" t="s">
        <v>403</v>
      </c>
      <c r="B29" s="4">
        <v>7.3999999999999996E-2</v>
      </c>
      <c r="C29" s="5">
        <v>130</v>
      </c>
      <c r="D29" s="5">
        <v>121</v>
      </c>
      <c r="E29" s="5">
        <v>129</v>
      </c>
      <c r="F29" s="5">
        <v>113</v>
      </c>
      <c r="G29" s="5">
        <v>93</v>
      </c>
      <c r="H29" s="5">
        <v>91</v>
      </c>
      <c r="I29" s="5">
        <v>77</v>
      </c>
      <c r="J29" s="5">
        <v>72</v>
      </c>
      <c r="K29" s="5">
        <v>47</v>
      </c>
      <c r="L29" s="34">
        <v>43</v>
      </c>
    </row>
    <row r="30" spans="1:12" ht="15.75" x14ac:dyDescent="0.25">
      <c r="A30" s="2" t="s">
        <v>404</v>
      </c>
      <c r="B30" s="4">
        <v>9.0999999999999998E-2</v>
      </c>
      <c r="C30" s="5">
        <v>215</v>
      </c>
      <c r="D30" s="5">
        <v>197</v>
      </c>
      <c r="E30" s="5">
        <v>186</v>
      </c>
      <c r="F30" s="5">
        <v>166</v>
      </c>
      <c r="G30" s="5">
        <v>128</v>
      </c>
      <c r="H30" s="5">
        <v>127</v>
      </c>
      <c r="I30" s="5">
        <v>99</v>
      </c>
      <c r="J30" s="5">
        <v>82</v>
      </c>
      <c r="K30" s="5">
        <v>77</v>
      </c>
      <c r="L30" s="34">
        <v>53</v>
      </c>
    </row>
    <row r="31" spans="1:12" ht="15.75" x14ac:dyDescent="0.25">
      <c r="A31" s="2" t="s">
        <v>405</v>
      </c>
      <c r="B31" s="4">
        <v>-1.0999999999999999E-2</v>
      </c>
      <c r="C31" s="5">
        <v>91</v>
      </c>
      <c r="D31" s="5">
        <v>92</v>
      </c>
      <c r="E31" s="5">
        <v>74</v>
      </c>
      <c r="F31" s="5">
        <v>107</v>
      </c>
      <c r="G31" s="5">
        <v>81</v>
      </c>
      <c r="H31" s="5">
        <v>46</v>
      </c>
      <c r="I31" s="5">
        <v>52</v>
      </c>
      <c r="J31" s="5">
        <v>45</v>
      </c>
      <c r="K31" s="5">
        <v>41</v>
      </c>
      <c r="L31" s="34">
        <v>38</v>
      </c>
    </row>
    <row r="32" spans="1:12" ht="15.75" x14ac:dyDescent="0.25">
      <c r="A32" s="2" t="s">
        <v>406</v>
      </c>
      <c r="B32" s="4">
        <v>0.4</v>
      </c>
      <c r="C32" s="5">
        <v>14</v>
      </c>
      <c r="D32" s="5">
        <v>10</v>
      </c>
      <c r="E32" s="5">
        <v>12</v>
      </c>
      <c r="F32" s="5">
        <v>7</v>
      </c>
      <c r="G32" s="5">
        <v>6</v>
      </c>
      <c r="H32" s="5">
        <v>10</v>
      </c>
      <c r="I32" s="5">
        <v>13</v>
      </c>
      <c r="J32" s="5">
        <v>5</v>
      </c>
      <c r="K32" s="5">
        <v>4</v>
      </c>
      <c r="L32" s="34">
        <v>3</v>
      </c>
    </row>
    <row r="33" spans="1:12" ht="15.75" x14ac:dyDescent="0.25">
      <c r="A33" s="2" t="s">
        <v>407</v>
      </c>
      <c r="B33" s="4">
        <v>0.30199999999999999</v>
      </c>
      <c r="C33" s="5">
        <v>125</v>
      </c>
      <c r="D33" s="5">
        <v>96</v>
      </c>
      <c r="E33" s="5">
        <v>120</v>
      </c>
      <c r="F33" s="5">
        <v>85</v>
      </c>
      <c r="G33" s="5">
        <v>69</v>
      </c>
      <c r="H33" s="5">
        <v>57</v>
      </c>
      <c r="I33" s="5">
        <v>40</v>
      </c>
      <c r="J33" s="5">
        <v>34</v>
      </c>
      <c r="K33" s="5">
        <v>30</v>
      </c>
      <c r="L33" s="34">
        <v>32</v>
      </c>
    </row>
    <row r="34" spans="1:12" ht="15.75" x14ac:dyDescent="0.25">
      <c r="A34" s="2" t="s">
        <v>408</v>
      </c>
      <c r="B34" s="4">
        <v>5.5E-2</v>
      </c>
      <c r="C34" s="5">
        <v>404</v>
      </c>
      <c r="D34" s="5">
        <v>383</v>
      </c>
      <c r="E34" s="5">
        <v>354</v>
      </c>
      <c r="F34" s="5">
        <v>317</v>
      </c>
      <c r="G34" s="5">
        <v>248</v>
      </c>
      <c r="H34" s="5">
        <v>271</v>
      </c>
      <c r="I34" s="5">
        <v>227</v>
      </c>
      <c r="J34" s="5">
        <v>186</v>
      </c>
      <c r="K34" s="5">
        <v>192</v>
      </c>
      <c r="L34" s="34">
        <v>181</v>
      </c>
    </row>
    <row r="35" spans="1:12" ht="15.75" x14ac:dyDescent="0.25">
      <c r="A35" s="2" t="s">
        <v>409</v>
      </c>
      <c r="B35" s="4">
        <v>-0.246</v>
      </c>
      <c r="C35" s="5">
        <v>49</v>
      </c>
      <c r="D35" s="5">
        <v>65</v>
      </c>
      <c r="E35" s="5">
        <v>53</v>
      </c>
      <c r="F35" s="5">
        <v>55</v>
      </c>
      <c r="G35" s="5">
        <v>31</v>
      </c>
      <c r="H35" s="5">
        <v>41</v>
      </c>
      <c r="I35" s="5">
        <v>40</v>
      </c>
      <c r="J35" s="5">
        <v>40</v>
      </c>
      <c r="K35" s="5">
        <v>27</v>
      </c>
      <c r="L35" s="34">
        <v>41</v>
      </c>
    </row>
    <row r="36" spans="1:12" ht="15.75" x14ac:dyDescent="0.25">
      <c r="A36" s="2" t="s">
        <v>410</v>
      </c>
      <c r="B36" s="4">
        <v>-0.14799999999999999</v>
      </c>
      <c r="C36" s="5">
        <v>92</v>
      </c>
      <c r="D36" s="5">
        <v>108</v>
      </c>
      <c r="E36" s="5">
        <v>101</v>
      </c>
      <c r="F36" s="5">
        <v>79</v>
      </c>
      <c r="G36" s="5">
        <v>72</v>
      </c>
      <c r="H36" s="5">
        <v>56</v>
      </c>
      <c r="I36" s="5">
        <v>58</v>
      </c>
      <c r="J36" s="5">
        <v>46</v>
      </c>
      <c r="K36" s="5">
        <v>55</v>
      </c>
      <c r="L36" s="34">
        <v>50</v>
      </c>
    </row>
    <row r="37" spans="1:12" ht="15.75" x14ac:dyDescent="0.25">
      <c r="A37" s="2" t="s">
        <v>411</v>
      </c>
      <c r="B37" s="4">
        <v>-0.107</v>
      </c>
      <c r="C37" s="5">
        <v>200</v>
      </c>
      <c r="D37" s="5">
        <v>224</v>
      </c>
      <c r="E37" s="5">
        <v>197</v>
      </c>
      <c r="F37" s="5">
        <v>179</v>
      </c>
      <c r="G37" s="5">
        <v>151</v>
      </c>
      <c r="H37" s="5">
        <v>103</v>
      </c>
      <c r="I37" s="5">
        <v>90</v>
      </c>
      <c r="J37" s="5">
        <v>74</v>
      </c>
      <c r="K37" s="5">
        <v>84</v>
      </c>
      <c r="L37" s="34">
        <v>61</v>
      </c>
    </row>
    <row r="38" spans="1:12" ht="15.75" x14ac:dyDescent="0.25">
      <c r="A38" s="2" t="s">
        <v>412</v>
      </c>
      <c r="B38" s="4" t="s">
        <v>197</v>
      </c>
      <c r="C38" s="5">
        <v>2</v>
      </c>
      <c r="D38" s="5">
        <v>1</v>
      </c>
      <c r="E38" s="5">
        <v>0</v>
      </c>
      <c r="F38" s="5">
        <v>1</v>
      </c>
      <c r="G38" s="5">
        <v>0</v>
      </c>
      <c r="H38" s="5">
        <v>0</v>
      </c>
      <c r="I38" s="5">
        <v>4</v>
      </c>
      <c r="J38" s="5">
        <v>7</v>
      </c>
      <c r="K38" s="5">
        <v>3</v>
      </c>
      <c r="L38" s="34">
        <v>4</v>
      </c>
    </row>
    <row r="39" spans="1:12" ht="15.75" x14ac:dyDescent="0.25">
      <c r="A39" s="2" t="s">
        <v>413</v>
      </c>
      <c r="B39" s="4">
        <v>2E-3</v>
      </c>
      <c r="C39" s="5">
        <v>5290</v>
      </c>
      <c r="D39" s="24">
        <v>5278</v>
      </c>
      <c r="E39" s="24">
        <v>4947</v>
      </c>
      <c r="F39" s="24">
        <v>4489</v>
      </c>
      <c r="G39" s="24">
        <v>3677</v>
      </c>
      <c r="H39" s="24">
        <v>3130</v>
      </c>
      <c r="I39" s="24">
        <v>2544</v>
      </c>
      <c r="J39" s="24">
        <v>2318</v>
      </c>
      <c r="K39" s="24">
        <v>2233</v>
      </c>
      <c r="L39" s="35">
        <v>2042</v>
      </c>
    </row>
  </sheetData>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49.5703125" customWidth="1"/>
    <col min="2" max="2" width="14.42578125" style="25" customWidth="1"/>
    <col min="3" max="12" width="11.140625" style="25" customWidth="1"/>
  </cols>
  <sheetData>
    <row r="1" spans="1:12" ht="20.25" x14ac:dyDescent="0.3">
      <c r="A1" s="1" t="s">
        <v>419</v>
      </c>
    </row>
    <row r="2" spans="1:12" ht="15.75" x14ac:dyDescent="0.25">
      <c r="A2" s="31" t="s">
        <v>420</v>
      </c>
      <c r="B2" s="5"/>
      <c r="C2" s="5"/>
      <c r="D2" s="5"/>
      <c r="E2" s="5"/>
      <c r="F2" s="5"/>
      <c r="G2" s="5"/>
      <c r="H2" s="5"/>
      <c r="I2" s="5"/>
      <c r="J2" s="5"/>
      <c r="K2" s="5"/>
    </row>
    <row r="3" spans="1:12" ht="15.75" x14ac:dyDescent="0.25">
      <c r="A3" s="31" t="s">
        <v>378</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379</v>
      </c>
      <c r="B5" s="33" t="s">
        <v>414</v>
      </c>
      <c r="C5" s="32" t="s">
        <v>190</v>
      </c>
      <c r="D5" s="32" t="s">
        <v>175</v>
      </c>
      <c r="E5" s="32" t="s">
        <v>176</v>
      </c>
      <c r="F5" s="32" t="s">
        <v>177</v>
      </c>
      <c r="G5" s="32" t="s">
        <v>178</v>
      </c>
      <c r="H5" s="32" t="s">
        <v>179</v>
      </c>
      <c r="I5" s="32" t="s">
        <v>180</v>
      </c>
      <c r="J5" s="32" t="s">
        <v>181</v>
      </c>
      <c r="K5" s="32" t="s">
        <v>182</v>
      </c>
      <c r="L5" s="32" t="s">
        <v>183</v>
      </c>
    </row>
    <row r="6" spans="1:12" ht="15.75" x14ac:dyDescent="0.25">
      <c r="A6" s="2" t="s">
        <v>380</v>
      </c>
      <c r="B6" s="5">
        <v>-1</v>
      </c>
      <c r="C6" s="5">
        <v>11</v>
      </c>
      <c r="D6" s="5">
        <v>12</v>
      </c>
      <c r="E6" s="5">
        <v>11</v>
      </c>
      <c r="F6" s="5">
        <v>9</v>
      </c>
      <c r="G6" s="5">
        <v>8</v>
      </c>
      <c r="H6" s="5">
        <v>5</v>
      </c>
      <c r="I6" s="5">
        <v>6</v>
      </c>
      <c r="J6" s="5">
        <v>4</v>
      </c>
      <c r="K6" s="5">
        <v>4</v>
      </c>
      <c r="L6" s="5">
        <v>3</v>
      </c>
    </row>
    <row r="7" spans="1:12" ht="15.75" x14ac:dyDescent="0.25">
      <c r="A7" s="2" t="s">
        <v>381</v>
      </c>
      <c r="B7" s="5">
        <v>0</v>
      </c>
      <c r="C7" s="5">
        <v>11</v>
      </c>
      <c r="D7" s="5">
        <v>11</v>
      </c>
      <c r="E7" s="5">
        <v>8</v>
      </c>
      <c r="F7" s="5">
        <v>9</v>
      </c>
      <c r="G7" s="5">
        <v>7</v>
      </c>
      <c r="H7" s="5">
        <v>6</v>
      </c>
      <c r="I7" s="5">
        <v>5</v>
      </c>
      <c r="J7" s="5">
        <v>5</v>
      </c>
      <c r="K7" s="5">
        <v>4</v>
      </c>
      <c r="L7" s="5">
        <v>3</v>
      </c>
    </row>
    <row r="8" spans="1:12" ht="15.75" x14ac:dyDescent="0.25">
      <c r="A8" s="2" t="s">
        <v>382</v>
      </c>
      <c r="B8" s="5">
        <v>-1</v>
      </c>
      <c r="C8" s="5">
        <v>13</v>
      </c>
      <c r="D8" s="5">
        <v>14</v>
      </c>
      <c r="E8" s="5">
        <v>11</v>
      </c>
      <c r="F8" s="5">
        <v>9</v>
      </c>
      <c r="G8" s="5">
        <v>7</v>
      </c>
      <c r="H8" s="5">
        <v>7</v>
      </c>
      <c r="I8" s="5">
        <v>5</v>
      </c>
      <c r="J8" s="5">
        <v>4</v>
      </c>
      <c r="K8" s="5">
        <v>4</v>
      </c>
      <c r="L8" s="5">
        <v>4</v>
      </c>
    </row>
    <row r="9" spans="1:12" ht="15.75" x14ac:dyDescent="0.25">
      <c r="A9" s="2" t="s">
        <v>383</v>
      </c>
      <c r="B9" s="5">
        <v>3</v>
      </c>
      <c r="C9" s="5">
        <v>11</v>
      </c>
      <c r="D9" s="5">
        <v>8</v>
      </c>
      <c r="E9" s="5">
        <v>9</v>
      </c>
      <c r="F9" s="5">
        <v>10</v>
      </c>
      <c r="G9" s="5">
        <v>7</v>
      </c>
      <c r="H9" s="5">
        <v>6</v>
      </c>
      <c r="I9" s="5">
        <v>3</v>
      </c>
      <c r="J9" s="5">
        <v>4</v>
      </c>
      <c r="K9" s="5">
        <v>4</v>
      </c>
      <c r="L9" s="5">
        <v>6</v>
      </c>
    </row>
    <row r="10" spans="1:12" ht="15.75" x14ac:dyDescent="0.25">
      <c r="A10" s="2" t="s">
        <v>384</v>
      </c>
      <c r="B10" s="5">
        <v>0</v>
      </c>
      <c r="C10" s="5">
        <v>7</v>
      </c>
      <c r="D10" s="5">
        <v>7</v>
      </c>
      <c r="E10" s="5">
        <v>6</v>
      </c>
      <c r="F10" s="5">
        <v>6</v>
      </c>
      <c r="G10" s="5">
        <v>5</v>
      </c>
      <c r="H10" s="5">
        <v>4</v>
      </c>
      <c r="I10" s="5">
        <v>3</v>
      </c>
      <c r="J10" s="5">
        <v>3</v>
      </c>
      <c r="K10" s="5">
        <v>3</v>
      </c>
      <c r="L10" s="5">
        <v>3</v>
      </c>
    </row>
    <row r="11" spans="1:12" ht="15.75" x14ac:dyDescent="0.25">
      <c r="A11" s="2" t="s">
        <v>385</v>
      </c>
      <c r="B11" s="5">
        <v>3</v>
      </c>
      <c r="C11" s="5">
        <v>17</v>
      </c>
      <c r="D11" s="5">
        <v>14</v>
      </c>
      <c r="E11" s="5">
        <v>13</v>
      </c>
      <c r="F11" s="5">
        <v>15</v>
      </c>
      <c r="G11" s="5">
        <v>10</v>
      </c>
      <c r="H11" s="5">
        <v>4</v>
      </c>
      <c r="I11" s="5">
        <v>6</v>
      </c>
      <c r="J11" s="5">
        <v>3</v>
      </c>
      <c r="K11" s="5">
        <v>6</v>
      </c>
      <c r="L11" s="5">
        <v>3</v>
      </c>
    </row>
    <row r="12" spans="1:12" ht="15.75" x14ac:dyDescent="0.25">
      <c r="A12" s="2" t="s">
        <v>386</v>
      </c>
      <c r="B12" s="5">
        <v>-1</v>
      </c>
      <c r="C12" s="5">
        <v>10</v>
      </c>
      <c r="D12" s="5">
        <v>11</v>
      </c>
      <c r="E12" s="5">
        <v>11</v>
      </c>
      <c r="F12" s="5">
        <v>11</v>
      </c>
      <c r="G12" s="5">
        <v>8</v>
      </c>
      <c r="H12" s="5">
        <v>8</v>
      </c>
      <c r="I12" s="5">
        <v>7</v>
      </c>
      <c r="J12" s="5">
        <v>5</v>
      </c>
      <c r="K12" s="5">
        <v>5</v>
      </c>
      <c r="L12" s="5">
        <v>6</v>
      </c>
    </row>
    <row r="13" spans="1:12" ht="15.75" x14ac:dyDescent="0.25">
      <c r="A13" s="2" t="s">
        <v>387</v>
      </c>
      <c r="B13" s="5">
        <v>1</v>
      </c>
      <c r="C13" s="5">
        <v>13</v>
      </c>
      <c r="D13" s="5">
        <v>12</v>
      </c>
      <c r="E13" s="5">
        <v>11</v>
      </c>
      <c r="F13" s="5">
        <v>10</v>
      </c>
      <c r="G13" s="5">
        <v>8</v>
      </c>
      <c r="H13" s="5">
        <v>4</v>
      </c>
      <c r="I13" s="5">
        <v>5</v>
      </c>
      <c r="J13" s="5">
        <v>4</v>
      </c>
      <c r="K13" s="5">
        <v>6</v>
      </c>
      <c r="L13" s="5">
        <v>3</v>
      </c>
    </row>
    <row r="14" spans="1:12" ht="15.75" x14ac:dyDescent="0.25">
      <c r="A14" s="2" t="s">
        <v>388</v>
      </c>
      <c r="B14" s="5">
        <v>0</v>
      </c>
      <c r="C14" s="5">
        <v>14</v>
      </c>
      <c r="D14" s="5">
        <v>14</v>
      </c>
      <c r="E14" s="5">
        <v>12</v>
      </c>
      <c r="F14" s="5">
        <v>11</v>
      </c>
      <c r="G14" s="5">
        <v>11</v>
      </c>
      <c r="H14" s="5">
        <v>7</v>
      </c>
      <c r="I14" s="5">
        <v>5</v>
      </c>
      <c r="J14" s="5">
        <v>5</v>
      </c>
      <c r="K14" s="5">
        <v>4</v>
      </c>
      <c r="L14" s="5">
        <v>4</v>
      </c>
    </row>
    <row r="15" spans="1:12" ht="15.75" x14ac:dyDescent="0.25">
      <c r="A15" s="2" t="s">
        <v>389</v>
      </c>
      <c r="B15" s="5">
        <v>3</v>
      </c>
      <c r="C15" s="5">
        <v>10</v>
      </c>
      <c r="D15" s="5">
        <v>7</v>
      </c>
      <c r="E15" s="5">
        <v>8</v>
      </c>
      <c r="F15" s="5">
        <v>5</v>
      </c>
      <c r="G15" s="5">
        <v>6</v>
      </c>
      <c r="H15" s="5">
        <v>4</v>
      </c>
      <c r="I15" s="5">
        <v>3</v>
      </c>
      <c r="J15" s="5">
        <v>3</v>
      </c>
      <c r="K15" s="5">
        <v>3</v>
      </c>
      <c r="L15" s="5">
        <v>4</v>
      </c>
    </row>
    <row r="16" spans="1:12" ht="15.75" x14ac:dyDescent="0.25">
      <c r="A16" s="2" t="s">
        <v>390</v>
      </c>
      <c r="B16" s="5">
        <v>1</v>
      </c>
      <c r="C16" s="5">
        <v>12</v>
      </c>
      <c r="D16" s="5">
        <v>11</v>
      </c>
      <c r="E16" s="5">
        <v>13</v>
      </c>
      <c r="F16" s="5">
        <v>10</v>
      </c>
      <c r="G16" s="5">
        <v>8</v>
      </c>
      <c r="H16" s="5">
        <v>6</v>
      </c>
      <c r="I16" s="5">
        <v>4</v>
      </c>
      <c r="J16" s="5">
        <v>4</v>
      </c>
      <c r="K16" s="5">
        <v>6</v>
      </c>
      <c r="L16" s="5">
        <v>4</v>
      </c>
    </row>
    <row r="17" spans="1:12" ht="15.75" x14ac:dyDescent="0.25">
      <c r="A17" s="2" t="s">
        <v>391</v>
      </c>
      <c r="B17" s="5">
        <v>-1</v>
      </c>
      <c r="C17" s="5">
        <v>6</v>
      </c>
      <c r="D17" s="5">
        <v>7</v>
      </c>
      <c r="E17" s="5">
        <v>7</v>
      </c>
      <c r="F17" s="5">
        <v>6</v>
      </c>
      <c r="G17" s="5">
        <v>6</v>
      </c>
      <c r="H17" s="5">
        <v>6</v>
      </c>
      <c r="I17" s="5">
        <v>4</v>
      </c>
      <c r="J17" s="5">
        <v>5</v>
      </c>
      <c r="K17" s="5">
        <v>5</v>
      </c>
      <c r="L17" s="5">
        <v>4</v>
      </c>
    </row>
    <row r="18" spans="1:12" ht="15.75" x14ac:dyDescent="0.25">
      <c r="A18" s="2" t="s">
        <v>392</v>
      </c>
      <c r="B18" s="5">
        <v>-1</v>
      </c>
      <c r="C18" s="5">
        <v>12</v>
      </c>
      <c r="D18" s="5">
        <v>13</v>
      </c>
      <c r="E18" s="5">
        <v>13</v>
      </c>
      <c r="F18" s="5">
        <v>11</v>
      </c>
      <c r="G18" s="5">
        <v>11</v>
      </c>
      <c r="H18" s="5">
        <v>8</v>
      </c>
      <c r="I18" s="5">
        <v>6</v>
      </c>
      <c r="J18" s="5">
        <v>5</v>
      </c>
      <c r="K18" s="5">
        <v>4</v>
      </c>
      <c r="L18" s="5">
        <v>6</v>
      </c>
    </row>
    <row r="19" spans="1:12" ht="15.75" x14ac:dyDescent="0.25">
      <c r="A19" s="2" t="s">
        <v>393</v>
      </c>
      <c r="B19" s="5">
        <v>0</v>
      </c>
      <c r="C19" s="5">
        <v>13</v>
      </c>
      <c r="D19" s="5">
        <v>13</v>
      </c>
      <c r="E19" s="5">
        <v>12</v>
      </c>
      <c r="F19" s="5">
        <v>11</v>
      </c>
      <c r="G19" s="5">
        <v>10</v>
      </c>
      <c r="H19" s="5">
        <v>8</v>
      </c>
      <c r="I19" s="5">
        <v>8</v>
      </c>
      <c r="J19" s="5">
        <v>7</v>
      </c>
      <c r="K19" s="5">
        <v>8</v>
      </c>
      <c r="L19" s="5">
        <v>8</v>
      </c>
    </row>
    <row r="20" spans="1:12" ht="15.75" x14ac:dyDescent="0.25">
      <c r="A20" s="2" t="s">
        <v>394</v>
      </c>
      <c r="B20" s="5">
        <v>-1</v>
      </c>
      <c r="C20" s="5">
        <v>10</v>
      </c>
      <c r="D20" s="5">
        <v>11</v>
      </c>
      <c r="E20" s="5">
        <v>10</v>
      </c>
      <c r="F20" s="5">
        <v>9</v>
      </c>
      <c r="G20" s="5">
        <v>7</v>
      </c>
      <c r="H20" s="5">
        <v>5</v>
      </c>
      <c r="I20" s="5">
        <v>4</v>
      </c>
      <c r="J20" s="5">
        <v>4</v>
      </c>
      <c r="K20" s="5">
        <v>4</v>
      </c>
      <c r="L20" s="5">
        <v>4</v>
      </c>
    </row>
    <row r="21" spans="1:12" ht="15.75" x14ac:dyDescent="0.25">
      <c r="A21" s="2" t="s">
        <v>395</v>
      </c>
      <c r="B21" s="5">
        <v>-1</v>
      </c>
      <c r="C21" s="5">
        <v>10</v>
      </c>
      <c r="D21" s="5">
        <v>11</v>
      </c>
      <c r="E21" s="5">
        <v>9</v>
      </c>
      <c r="F21" s="5">
        <v>9</v>
      </c>
      <c r="G21" s="5">
        <v>8</v>
      </c>
      <c r="H21" s="5">
        <v>7</v>
      </c>
      <c r="I21" s="5">
        <v>6</v>
      </c>
      <c r="J21" s="5">
        <v>4</v>
      </c>
      <c r="K21" s="5">
        <v>4</v>
      </c>
      <c r="L21" s="5">
        <v>3</v>
      </c>
    </row>
    <row r="22" spans="1:12" ht="15.75" x14ac:dyDescent="0.25">
      <c r="A22" s="2" t="s">
        <v>396</v>
      </c>
      <c r="B22" s="5">
        <v>-1</v>
      </c>
      <c r="C22" s="5">
        <v>12</v>
      </c>
      <c r="D22" s="5">
        <v>13</v>
      </c>
      <c r="E22" s="5">
        <v>13</v>
      </c>
      <c r="F22" s="5">
        <v>12</v>
      </c>
      <c r="G22" s="5">
        <v>8</v>
      </c>
      <c r="H22" s="5">
        <v>10</v>
      </c>
      <c r="I22" s="5">
        <v>8</v>
      </c>
      <c r="J22" s="5">
        <v>9</v>
      </c>
      <c r="K22" s="5">
        <v>6</v>
      </c>
      <c r="L22" s="5">
        <v>5</v>
      </c>
    </row>
    <row r="23" spans="1:12" ht="15.75" x14ac:dyDescent="0.25">
      <c r="A23" s="2" t="s">
        <v>397</v>
      </c>
      <c r="B23" s="5">
        <v>0</v>
      </c>
      <c r="C23" s="5">
        <v>14</v>
      </c>
      <c r="D23" s="5">
        <v>14</v>
      </c>
      <c r="E23" s="5">
        <v>13</v>
      </c>
      <c r="F23" s="5">
        <v>11</v>
      </c>
      <c r="G23" s="5">
        <v>11</v>
      </c>
      <c r="H23" s="5">
        <v>8</v>
      </c>
      <c r="I23" s="5">
        <v>6</v>
      </c>
      <c r="J23" s="5">
        <v>6</v>
      </c>
      <c r="K23" s="5">
        <v>5</v>
      </c>
      <c r="L23" s="5">
        <v>5</v>
      </c>
    </row>
    <row r="24" spans="1:12" ht="15.75" x14ac:dyDescent="0.25">
      <c r="A24" s="2" t="s">
        <v>398</v>
      </c>
      <c r="B24" s="5">
        <v>3</v>
      </c>
      <c r="C24" s="5">
        <v>15</v>
      </c>
      <c r="D24" s="5">
        <v>12</v>
      </c>
      <c r="E24" s="5">
        <v>14</v>
      </c>
      <c r="F24" s="5">
        <v>13</v>
      </c>
      <c r="G24" s="5">
        <v>11</v>
      </c>
      <c r="H24" s="5">
        <v>14</v>
      </c>
      <c r="I24" s="5">
        <v>10</v>
      </c>
      <c r="J24" s="5">
        <v>8</v>
      </c>
      <c r="K24" s="5">
        <v>11</v>
      </c>
      <c r="L24" s="5">
        <v>7</v>
      </c>
    </row>
    <row r="25" spans="1:12" ht="15.75" x14ac:dyDescent="0.25">
      <c r="A25" s="2" t="s">
        <v>399</v>
      </c>
      <c r="B25" s="5">
        <v>0</v>
      </c>
      <c r="C25" s="5">
        <v>10</v>
      </c>
      <c r="D25" s="5">
        <v>10</v>
      </c>
      <c r="E25" s="5">
        <v>11</v>
      </c>
      <c r="F25" s="5">
        <v>11</v>
      </c>
      <c r="G25" s="5">
        <v>8</v>
      </c>
      <c r="H25" s="5">
        <v>6</v>
      </c>
      <c r="I25" s="5">
        <v>3</v>
      </c>
      <c r="J25" s="5">
        <v>3</v>
      </c>
      <c r="K25" s="5">
        <v>4</v>
      </c>
      <c r="L25" s="5">
        <v>1</v>
      </c>
    </row>
    <row r="26" spans="1:12" ht="15.75" x14ac:dyDescent="0.25">
      <c r="A26" s="2" t="s">
        <v>400</v>
      </c>
      <c r="B26" s="5">
        <v>-4</v>
      </c>
      <c r="C26" s="5">
        <v>12</v>
      </c>
      <c r="D26" s="5">
        <v>16</v>
      </c>
      <c r="E26" s="5">
        <v>14</v>
      </c>
      <c r="F26" s="5">
        <v>13</v>
      </c>
      <c r="G26" s="5">
        <v>9</v>
      </c>
      <c r="H26" s="5">
        <v>8</v>
      </c>
      <c r="I26" s="5">
        <v>5</v>
      </c>
      <c r="J26" s="5">
        <v>5</v>
      </c>
      <c r="K26" s="5">
        <v>4</v>
      </c>
      <c r="L26" s="5">
        <v>4</v>
      </c>
    </row>
    <row r="27" spans="1:12" ht="15.75" x14ac:dyDescent="0.25">
      <c r="A27" s="2" t="s">
        <v>401</v>
      </c>
      <c r="B27" s="5">
        <v>-2</v>
      </c>
      <c r="C27" s="5">
        <v>15</v>
      </c>
      <c r="D27" s="5">
        <v>17</v>
      </c>
      <c r="E27" s="5">
        <v>16</v>
      </c>
      <c r="F27" s="5">
        <v>14</v>
      </c>
      <c r="G27" s="5">
        <v>11</v>
      </c>
      <c r="H27" s="5">
        <v>11</v>
      </c>
      <c r="I27" s="5">
        <v>9</v>
      </c>
      <c r="J27" s="5">
        <v>9</v>
      </c>
      <c r="K27" s="5">
        <v>7</v>
      </c>
      <c r="L27" s="5">
        <v>7</v>
      </c>
    </row>
    <row r="28" spans="1:12" ht="15.75" x14ac:dyDescent="0.25">
      <c r="A28" s="2" t="s">
        <v>402</v>
      </c>
      <c r="B28" s="5">
        <v>5</v>
      </c>
      <c r="C28" s="5">
        <v>8</v>
      </c>
      <c r="D28" s="5">
        <v>3</v>
      </c>
      <c r="E28" s="5">
        <v>7</v>
      </c>
      <c r="F28" s="5">
        <v>6</v>
      </c>
      <c r="G28" s="5">
        <v>5</v>
      </c>
      <c r="H28" s="5">
        <v>4</v>
      </c>
      <c r="I28" s="5">
        <v>2</v>
      </c>
      <c r="J28" s="5">
        <v>3</v>
      </c>
      <c r="K28" s="5">
        <v>3</v>
      </c>
      <c r="L28" s="5">
        <v>2</v>
      </c>
    </row>
    <row r="29" spans="1:12" ht="15.75" x14ac:dyDescent="0.25">
      <c r="A29" s="2" t="s">
        <v>403</v>
      </c>
      <c r="B29" s="5">
        <v>0</v>
      </c>
      <c r="C29" s="5">
        <v>10</v>
      </c>
      <c r="D29" s="5">
        <v>10</v>
      </c>
      <c r="E29" s="5">
        <v>10</v>
      </c>
      <c r="F29" s="5">
        <v>9</v>
      </c>
      <c r="G29" s="5">
        <v>7</v>
      </c>
      <c r="H29" s="5">
        <v>7</v>
      </c>
      <c r="I29" s="5">
        <v>6</v>
      </c>
      <c r="J29" s="5">
        <v>6</v>
      </c>
      <c r="K29" s="5">
        <v>4</v>
      </c>
      <c r="L29" s="5">
        <v>3</v>
      </c>
    </row>
    <row r="30" spans="1:12" ht="15.75" x14ac:dyDescent="0.25">
      <c r="A30" s="2" t="s">
        <v>404</v>
      </c>
      <c r="B30" s="5">
        <v>1</v>
      </c>
      <c r="C30" s="5">
        <v>14</v>
      </c>
      <c r="D30" s="5">
        <v>13</v>
      </c>
      <c r="E30" s="5">
        <v>12</v>
      </c>
      <c r="F30" s="5">
        <v>11</v>
      </c>
      <c r="G30" s="5">
        <v>9</v>
      </c>
      <c r="H30" s="5">
        <v>8</v>
      </c>
      <c r="I30" s="5">
        <v>7</v>
      </c>
      <c r="J30" s="5">
        <v>6</v>
      </c>
      <c r="K30" s="5">
        <v>5</v>
      </c>
      <c r="L30" s="5">
        <v>4</v>
      </c>
    </row>
    <row r="31" spans="1:12" ht="15.75" x14ac:dyDescent="0.25">
      <c r="A31" s="2" t="s">
        <v>405</v>
      </c>
      <c r="B31" s="5">
        <v>0</v>
      </c>
      <c r="C31" s="5">
        <v>9</v>
      </c>
      <c r="D31" s="5">
        <v>9</v>
      </c>
      <c r="E31" s="5">
        <v>8</v>
      </c>
      <c r="F31" s="5">
        <v>11</v>
      </c>
      <c r="G31" s="5">
        <v>8</v>
      </c>
      <c r="H31" s="5">
        <v>5</v>
      </c>
      <c r="I31" s="5">
        <v>5</v>
      </c>
      <c r="J31" s="5">
        <v>5</v>
      </c>
      <c r="K31" s="5">
        <v>4</v>
      </c>
      <c r="L31" s="5">
        <v>4</v>
      </c>
    </row>
    <row r="32" spans="1:12" ht="15.75" x14ac:dyDescent="0.25">
      <c r="A32" s="2" t="s">
        <v>406</v>
      </c>
      <c r="B32" s="5">
        <v>2</v>
      </c>
      <c r="C32" s="5">
        <v>7</v>
      </c>
      <c r="D32" s="5">
        <v>5</v>
      </c>
      <c r="E32" s="5">
        <v>6</v>
      </c>
      <c r="F32" s="5">
        <v>4</v>
      </c>
      <c r="G32" s="5">
        <v>3</v>
      </c>
      <c r="H32" s="5">
        <v>5</v>
      </c>
      <c r="I32" s="5">
        <v>7</v>
      </c>
      <c r="J32" s="5">
        <v>3</v>
      </c>
      <c r="K32" s="5">
        <v>2</v>
      </c>
      <c r="L32" s="5">
        <v>2</v>
      </c>
    </row>
    <row r="33" spans="1:12" ht="15.75" x14ac:dyDescent="0.25">
      <c r="A33" s="2" t="s">
        <v>407</v>
      </c>
      <c r="B33" s="5">
        <v>3</v>
      </c>
      <c r="C33" s="5">
        <v>13</v>
      </c>
      <c r="D33" s="5">
        <v>10</v>
      </c>
      <c r="E33" s="5">
        <v>13</v>
      </c>
      <c r="F33" s="5">
        <v>9</v>
      </c>
      <c r="G33" s="5">
        <v>7</v>
      </c>
      <c r="H33" s="5">
        <v>6</v>
      </c>
      <c r="I33" s="5">
        <v>4</v>
      </c>
      <c r="J33" s="5">
        <v>4</v>
      </c>
      <c r="K33" s="5">
        <v>3</v>
      </c>
      <c r="L33" s="5">
        <v>3</v>
      </c>
    </row>
    <row r="34" spans="1:12" ht="15.75" x14ac:dyDescent="0.25">
      <c r="A34" s="2" t="s">
        <v>408</v>
      </c>
      <c r="B34" s="5">
        <v>0</v>
      </c>
      <c r="C34" s="5">
        <v>14</v>
      </c>
      <c r="D34" s="5">
        <v>14</v>
      </c>
      <c r="E34" s="5">
        <v>13</v>
      </c>
      <c r="F34" s="5">
        <v>12</v>
      </c>
      <c r="G34" s="5">
        <v>9</v>
      </c>
      <c r="H34" s="5">
        <v>10</v>
      </c>
      <c r="I34" s="5">
        <v>9</v>
      </c>
      <c r="J34" s="5">
        <v>7</v>
      </c>
      <c r="K34" s="5">
        <v>7</v>
      </c>
      <c r="L34" s="5">
        <v>7</v>
      </c>
    </row>
    <row r="35" spans="1:12" ht="15.75" x14ac:dyDescent="0.25">
      <c r="A35" s="2" t="s">
        <v>409</v>
      </c>
      <c r="B35" s="5">
        <v>-2</v>
      </c>
      <c r="C35" s="5">
        <v>6</v>
      </c>
      <c r="D35" s="5">
        <v>8</v>
      </c>
      <c r="E35" s="5">
        <v>7</v>
      </c>
      <c r="F35" s="5">
        <v>7</v>
      </c>
      <c r="G35" s="5">
        <v>4</v>
      </c>
      <c r="H35" s="5">
        <v>5</v>
      </c>
      <c r="I35" s="5">
        <v>5</v>
      </c>
      <c r="J35" s="5">
        <v>5</v>
      </c>
      <c r="K35" s="5">
        <v>4</v>
      </c>
      <c r="L35" s="5">
        <v>5</v>
      </c>
    </row>
    <row r="36" spans="1:12" ht="15.75" x14ac:dyDescent="0.25">
      <c r="A36" s="2" t="s">
        <v>410</v>
      </c>
      <c r="B36" s="5">
        <v>-3</v>
      </c>
      <c r="C36" s="5">
        <v>12</v>
      </c>
      <c r="D36" s="5">
        <v>15</v>
      </c>
      <c r="E36" s="5">
        <v>14</v>
      </c>
      <c r="F36" s="5">
        <v>11</v>
      </c>
      <c r="G36" s="5">
        <v>10</v>
      </c>
      <c r="H36" s="5">
        <v>8</v>
      </c>
      <c r="I36" s="5">
        <v>8</v>
      </c>
      <c r="J36" s="5">
        <v>6</v>
      </c>
      <c r="K36" s="5">
        <v>7</v>
      </c>
      <c r="L36" s="5">
        <v>7</v>
      </c>
    </row>
    <row r="37" spans="1:12" ht="15.75" x14ac:dyDescent="0.25">
      <c r="A37" s="2" t="s">
        <v>411</v>
      </c>
      <c r="B37" s="5">
        <v>-2</v>
      </c>
      <c r="C37" s="5">
        <v>13</v>
      </c>
      <c r="D37" s="5">
        <v>15</v>
      </c>
      <c r="E37" s="5">
        <v>13</v>
      </c>
      <c r="F37" s="5">
        <v>12</v>
      </c>
      <c r="G37" s="5">
        <v>10</v>
      </c>
      <c r="H37" s="5">
        <v>7</v>
      </c>
      <c r="I37" s="5">
        <v>6</v>
      </c>
      <c r="J37" s="5">
        <v>5</v>
      </c>
      <c r="K37" s="5">
        <v>6</v>
      </c>
      <c r="L37" s="5">
        <v>4</v>
      </c>
    </row>
    <row r="38" spans="1:12" ht="15.75" x14ac:dyDescent="0.25">
      <c r="A38" s="2" t="s">
        <v>412</v>
      </c>
      <c r="B38" s="5" t="s">
        <v>197</v>
      </c>
      <c r="C38" s="5" t="s">
        <v>197</v>
      </c>
      <c r="D38" s="5" t="s">
        <v>197</v>
      </c>
      <c r="E38" s="5" t="s">
        <v>197</v>
      </c>
      <c r="F38" s="5" t="s">
        <v>197</v>
      </c>
      <c r="G38" s="5" t="s">
        <v>197</v>
      </c>
      <c r="H38" s="5" t="s">
        <v>197</v>
      </c>
      <c r="I38" s="5" t="s">
        <v>197</v>
      </c>
      <c r="J38" s="5" t="s">
        <v>197</v>
      </c>
      <c r="K38" s="5" t="s">
        <v>197</v>
      </c>
      <c r="L38" s="5" t="s">
        <v>197</v>
      </c>
    </row>
    <row r="39" spans="1:12" ht="15.75" x14ac:dyDescent="0.25">
      <c r="A39" s="2" t="s">
        <v>413</v>
      </c>
      <c r="B39" s="5">
        <v>-1</v>
      </c>
      <c r="C39" s="5">
        <v>11</v>
      </c>
      <c r="D39" s="5">
        <v>12</v>
      </c>
      <c r="E39" s="5">
        <v>11</v>
      </c>
      <c r="F39" s="5">
        <v>10</v>
      </c>
      <c r="G39" s="5">
        <v>8</v>
      </c>
      <c r="H39" s="5">
        <v>7</v>
      </c>
      <c r="I39" s="5">
        <v>6</v>
      </c>
      <c r="J39" s="5">
        <v>5</v>
      </c>
      <c r="K39" s="5">
        <v>5</v>
      </c>
      <c r="L39" s="5">
        <v>5</v>
      </c>
    </row>
  </sheetData>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10"/>
  <sheetViews>
    <sheetView showGridLines="0" workbookViewId="0">
      <pane ySplit="5" topLeftCell="A6" activePane="bottomLeft" state="frozen"/>
      <selection pane="bottomLeft"/>
    </sheetView>
  </sheetViews>
  <sheetFormatPr defaultColWidth="11.42578125" defaultRowHeight="15" x14ac:dyDescent="0.25"/>
  <cols>
    <col min="1" max="1" width="63.5703125" customWidth="1"/>
    <col min="2" max="2" width="22.42578125" bestFit="1" customWidth="1"/>
    <col min="3" max="12" width="11.7109375" style="25" customWidth="1"/>
  </cols>
  <sheetData>
    <row r="1" spans="1:12" ht="20.25" x14ac:dyDescent="0.3">
      <c r="A1" s="1" t="s">
        <v>421</v>
      </c>
    </row>
    <row r="2" spans="1:12" ht="15.75" x14ac:dyDescent="0.25">
      <c r="A2" s="31" t="s">
        <v>170</v>
      </c>
      <c r="B2" s="2"/>
      <c r="C2" s="5"/>
      <c r="D2" s="5"/>
      <c r="E2" s="5"/>
      <c r="F2" s="5"/>
      <c r="G2" s="5"/>
      <c r="H2" s="5"/>
      <c r="I2" s="5"/>
      <c r="J2" s="5"/>
      <c r="K2" s="5"/>
    </row>
    <row r="3" spans="1:12" ht="15.75" x14ac:dyDescent="0.25">
      <c r="A3" s="31" t="s">
        <v>171</v>
      </c>
      <c r="B3" s="2"/>
      <c r="C3" s="5"/>
      <c r="D3" s="5"/>
      <c r="E3" s="5"/>
      <c r="F3" s="5"/>
      <c r="G3" s="5"/>
      <c r="H3" s="5"/>
      <c r="I3" s="5"/>
      <c r="J3" s="5"/>
      <c r="K3" s="5"/>
    </row>
    <row r="4" spans="1:12" ht="15.75" x14ac:dyDescent="0.25">
      <c r="A4" s="2" t="s">
        <v>172</v>
      </c>
      <c r="B4" s="2"/>
      <c r="C4" s="5"/>
      <c r="D4" s="5"/>
      <c r="E4" s="5"/>
      <c r="F4" s="5"/>
      <c r="G4" s="5"/>
      <c r="H4" s="5"/>
      <c r="I4" s="5"/>
      <c r="J4" s="5"/>
      <c r="K4" s="5"/>
    </row>
    <row r="5" spans="1:12" ht="27" customHeight="1" x14ac:dyDescent="0.25">
      <c r="A5" s="3" t="s">
        <v>422</v>
      </c>
      <c r="B5" s="3" t="s">
        <v>174</v>
      </c>
      <c r="C5" s="32" t="s">
        <v>190</v>
      </c>
      <c r="D5" s="32" t="s">
        <v>175</v>
      </c>
      <c r="E5" s="32" t="s">
        <v>176</v>
      </c>
      <c r="F5" s="32" t="s">
        <v>177</v>
      </c>
      <c r="G5" s="32" t="s">
        <v>178</v>
      </c>
      <c r="H5" s="32" t="s">
        <v>179</v>
      </c>
      <c r="I5" s="32" t="s">
        <v>180</v>
      </c>
      <c r="J5" s="32" t="s">
        <v>181</v>
      </c>
      <c r="K5" s="32" t="s">
        <v>182</v>
      </c>
      <c r="L5" s="32" t="s">
        <v>183</v>
      </c>
    </row>
    <row r="6" spans="1:12" ht="15.75" x14ac:dyDescent="0.25">
      <c r="A6" s="2" t="s">
        <v>423</v>
      </c>
      <c r="B6" s="4">
        <v>0.224</v>
      </c>
      <c r="C6" s="24">
        <v>19700</v>
      </c>
      <c r="D6" s="24">
        <v>16100</v>
      </c>
      <c r="E6" s="24">
        <v>14900</v>
      </c>
      <c r="F6" s="24">
        <v>17500</v>
      </c>
      <c r="G6" s="24">
        <v>10000</v>
      </c>
      <c r="H6" s="24">
        <v>11400</v>
      </c>
      <c r="I6" s="24">
        <v>10100</v>
      </c>
      <c r="J6" s="5" t="s">
        <v>186</v>
      </c>
      <c r="K6" s="5" t="s">
        <v>186</v>
      </c>
      <c r="L6" s="24" t="s">
        <v>186</v>
      </c>
    </row>
    <row r="7" spans="1:12" ht="15.75" x14ac:dyDescent="0.25">
      <c r="A7" s="2" t="s">
        <v>424</v>
      </c>
      <c r="B7" s="4">
        <v>-2.4E-2</v>
      </c>
      <c r="C7" s="24">
        <v>12200</v>
      </c>
      <c r="D7" s="24">
        <v>12500</v>
      </c>
      <c r="E7" s="24">
        <v>12000</v>
      </c>
      <c r="F7" s="24">
        <v>11700</v>
      </c>
      <c r="G7" s="24">
        <v>11200</v>
      </c>
      <c r="H7" s="24">
        <v>9600</v>
      </c>
      <c r="I7" s="24">
        <v>9600</v>
      </c>
      <c r="J7" s="24">
        <v>9300</v>
      </c>
      <c r="K7" s="24">
        <v>9000</v>
      </c>
      <c r="L7" s="24">
        <v>9300</v>
      </c>
    </row>
    <row r="8" spans="1:12" ht="15.75" x14ac:dyDescent="0.25">
      <c r="A8" s="2" t="s">
        <v>425</v>
      </c>
      <c r="B8" s="4">
        <v>6.5000000000000002E-2</v>
      </c>
      <c r="C8" s="24">
        <v>32700</v>
      </c>
      <c r="D8" s="24">
        <v>30700</v>
      </c>
      <c r="E8" s="24">
        <v>30600</v>
      </c>
      <c r="F8" s="24">
        <v>30300</v>
      </c>
      <c r="G8" s="24">
        <v>30900</v>
      </c>
      <c r="H8" s="24">
        <v>25000</v>
      </c>
      <c r="I8" s="24">
        <v>25700</v>
      </c>
      <c r="J8" s="24">
        <v>26000</v>
      </c>
      <c r="K8" s="24">
        <v>26800</v>
      </c>
      <c r="L8" s="24">
        <v>25100</v>
      </c>
    </row>
    <row r="9" spans="1:12" ht="15.75" x14ac:dyDescent="0.25">
      <c r="A9" s="2" t="s">
        <v>426</v>
      </c>
      <c r="B9" s="4">
        <v>6.4000000000000001E-2</v>
      </c>
      <c r="C9" s="24">
        <v>18300</v>
      </c>
      <c r="D9" s="24">
        <v>17200</v>
      </c>
      <c r="E9" s="24">
        <v>16400</v>
      </c>
      <c r="F9" s="24">
        <v>15700</v>
      </c>
      <c r="G9" s="24">
        <v>16600</v>
      </c>
      <c r="H9" s="24">
        <v>15400</v>
      </c>
      <c r="I9" s="24">
        <v>14900</v>
      </c>
      <c r="J9" s="24">
        <v>14500</v>
      </c>
      <c r="K9" s="24">
        <v>14100</v>
      </c>
      <c r="L9" s="24">
        <v>14900</v>
      </c>
    </row>
    <row r="10" spans="1:12" ht="15.75" x14ac:dyDescent="0.25">
      <c r="A10" s="2" t="s">
        <v>427</v>
      </c>
      <c r="B10" s="4">
        <v>2.5999999999999999E-2</v>
      </c>
      <c r="C10" s="24">
        <v>15500</v>
      </c>
      <c r="D10" s="24">
        <v>15100</v>
      </c>
      <c r="E10" s="24">
        <v>13200</v>
      </c>
      <c r="F10" s="24">
        <v>11700</v>
      </c>
      <c r="G10" s="24">
        <v>13800</v>
      </c>
      <c r="H10" s="24">
        <v>16400</v>
      </c>
      <c r="I10" s="24">
        <v>16400</v>
      </c>
      <c r="J10" s="24">
        <v>15300</v>
      </c>
      <c r="K10" s="24">
        <v>14900</v>
      </c>
      <c r="L10" s="24" t="s">
        <v>186</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showGridLines="0" workbookViewId="0">
      <pane ySplit="3" topLeftCell="A4" activePane="bottomLeft" state="frozen"/>
      <selection pane="bottomLeft"/>
    </sheetView>
  </sheetViews>
  <sheetFormatPr defaultColWidth="11.42578125" defaultRowHeight="15" x14ac:dyDescent="0.25"/>
  <cols>
    <col min="1" max="1" width="30.7109375" customWidth="1"/>
    <col min="2" max="2" width="50" customWidth="1"/>
    <col min="3" max="3" width="145.140625" style="103" customWidth="1"/>
  </cols>
  <sheetData>
    <row r="1" spans="1:3" ht="20.25" x14ac:dyDescent="0.3">
      <c r="A1" s="1" t="s">
        <v>63</v>
      </c>
    </row>
    <row r="2" spans="1:3" s="105" customFormat="1" x14ac:dyDescent="0.2">
      <c r="A2" s="105" t="s">
        <v>16</v>
      </c>
      <c r="C2" s="106"/>
    </row>
    <row r="3" spans="1:3" s="105" customFormat="1" ht="23.25" customHeight="1" x14ac:dyDescent="0.25">
      <c r="A3" s="107" t="s">
        <v>64</v>
      </c>
      <c r="B3" s="107" t="s">
        <v>65</v>
      </c>
      <c r="C3" s="108" t="s">
        <v>66</v>
      </c>
    </row>
    <row r="4" spans="1:3" s="105" customFormat="1" ht="75" x14ac:dyDescent="0.2">
      <c r="A4" s="105" t="s">
        <v>67</v>
      </c>
      <c r="B4" s="105" t="s">
        <v>68</v>
      </c>
      <c r="C4" s="106" t="s">
        <v>69</v>
      </c>
    </row>
    <row r="5" spans="1:3" s="105" customFormat="1" ht="36" customHeight="1" x14ac:dyDescent="0.2">
      <c r="A5" s="105" t="s">
        <v>70</v>
      </c>
      <c r="B5" s="105" t="s">
        <v>68</v>
      </c>
      <c r="C5" s="106" t="s">
        <v>71</v>
      </c>
    </row>
    <row r="6" spans="1:3" s="105" customFormat="1" ht="73.5" customHeight="1" x14ac:dyDescent="0.2">
      <c r="A6" s="105" t="s">
        <v>72</v>
      </c>
      <c r="B6" s="105" t="s">
        <v>68</v>
      </c>
      <c r="C6" s="106" t="s">
        <v>73</v>
      </c>
    </row>
    <row r="7" spans="1:3" s="105" customFormat="1" ht="34.5" customHeight="1" x14ac:dyDescent="0.2">
      <c r="A7" s="105" t="s">
        <v>74</v>
      </c>
      <c r="B7" s="105" t="s">
        <v>68</v>
      </c>
      <c r="C7" s="106" t="s">
        <v>75</v>
      </c>
    </row>
    <row r="8" spans="1:3" s="105" customFormat="1" ht="21.75" customHeight="1" x14ac:dyDescent="0.2">
      <c r="A8" s="105" t="s">
        <v>74</v>
      </c>
      <c r="B8" s="105" t="s">
        <v>20</v>
      </c>
      <c r="C8" s="106" t="s">
        <v>76</v>
      </c>
    </row>
    <row r="9" spans="1:3" s="105" customFormat="1" ht="74.25" customHeight="1" x14ac:dyDescent="0.2">
      <c r="A9" s="105" t="s">
        <v>77</v>
      </c>
      <c r="B9" s="105" t="s">
        <v>20</v>
      </c>
      <c r="C9" s="106" t="s">
        <v>78</v>
      </c>
    </row>
    <row r="10" spans="1:3" s="105" customFormat="1" ht="100.5" customHeight="1" x14ac:dyDescent="0.2">
      <c r="A10" s="105" t="s">
        <v>79</v>
      </c>
      <c r="B10" s="105" t="s">
        <v>20</v>
      </c>
      <c r="C10" s="106" t="s">
        <v>80</v>
      </c>
    </row>
    <row r="11" spans="1:3" s="105" customFormat="1" ht="25.5" customHeight="1" x14ac:dyDescent="0.2">
      <c r="A11" s="105" t="s">
        <v>81</v>
      </c>
      <c r="B11" s="105" t="s">
        <v>23</v>
      </c>
      <c r="C11" s="106" t="s">
        <v>82</v>
      </c>
    </row>
    <row r="12" spans="1:3" s="105" customFormat="1" ht="81.75" customHeight="1" x14ac:dyDescent="0.2">
      <c r="A12" s="105" t="s">
        <v>83</v>
      </c>
      <c r="B12" s="105" t="s">
        <v>23</v>
      </c>
      <c r="C12" s="106" t="s">
        <v>84</v>
      </c>
    </row>
    <row r="13" spans="1:3" s="105" customFormat="1" ht="23.25" customHeight="1" x14ac:dyDescent="0.2">
      <c r="A13" s="105" t="s">
        <v>85</v>
      </c>
      <c r="B13" s="105" t="s">
        <v>26</v>
      </c>
      <c r="C13" s="106" t="s">
        <v>86</v>
      </c>
    </row>
    <row r="14" spans="1:3" s="105" customFormat="1" ht="52.5" customHeight="1" x14ac:dyDescent="0.2">
      <c r="A14" s="105" t="s">
        <v>87</v>
      </c>
      <c r="B14" s="105" t="s">
        <v>26</v>
      </c>
      <c r="C14" s="106" t="s">
        <v>88</v>
      </c>
    </row>
    <row r="15" spans="1:3" s="105" customFormat="1" ht="38.25" customHeight="1" x14ac:dyDescent="0.2">
      <c r="A15" s="105" t="s">
        <v>89</v>
      </c>
      <c r="B15" s="105" t="s">
        <v>28</v>
      </c>
      <c r="C15" s="106" t="s">
        <v>90</v>
      </c>
    </row>
    <row r="16" spans="1:3" s="105" customFormat="1" ht="24.75" customHeight="1" x14ac:dyDescent="0.2">
      <c r="A16" s="105" t="s">
        <v>91</v>
      </c>
      <c r="B16" s="105" t="s">
        <v>28</v>
      </c>
      <c r="C16" s="106" t="s">
        <v>92</v>
      </c>
    </row>
    <row r="17" spans="1:3" s="105" customFormat="1" ht="41.25" customHeight="1" x14ac:dyDescent="0.2">
      <c r="A17" s="105" t="s">
        <v>93</v>
      </c>
      <c r="B17" s="105" t="s">
        <v>32</v>
      </c>
      <c r="C17" s="106" t="s">
        <v>94</v>
      </c>
    </row>
    <row r="18" spans="1:3" s="105" customFormat="1" ht="69.75" customHeight="1" x14ac:dyDescent="0.2">
      <c r="A18" s="105" t="s">
        <v>95</v>
      </c>
      <c r="B18" s="105" t="s">
        <v>36</v>
      </c>
      <c r="C18" s="106" t="s">
        <v>96</v>
      </c>
    </row>
    <row r="19" spans="1:3" s="105" customFormat="1" ht="23.25" customHeight="1" x14ac:dyDescent="0.2">
      <c r="A19" s="105" t="s">
        <v>97</v>
      </c>
      <c r="B19" s="105" t="s">
        <v>39</v>
      </c>
      <c r="C19" s="106" t="s">
        <v>98</v>
      </c>
    </row>
    <row r="20" spans="1:3" s="105" customFormat="1" ht="66.75" customHeight="1" x14ac:dyDescent="0.2">
      <c r="A20" s="105" t="s">
        <v>99</v>
      </c>
      <c r="B20" s="105" t="s">
        <v>100</v>
      </c>
      <c r="C20" s="106" t="s">
        <v>101</v>
      </c>
    </row>
    <row r="21" spans="1:3" s="105" customFormat="1" ht="191.25" customHeight="1" x14ac:dyDescent="0.2">
      <c r="A21" s="105" t="s">
        <v>102</v>
      </c>
      <c r="B21" s="105" t="s">
        <v>45</v>
      </c>
      <c r="C21" s="106" t="s">
        <v>103</v>
      </c>
    </row>
    <row r="22" spans="1:3" s="105" customFormat="1" ht="115.5" customHeight="1" x14ac:dyDescent="0.2">
      <c r="A22" s="105" t="s">
        <v>104</v>
      </c>
      <c r="B22" s="105" t="s">
        <v>45</v>
      </c>
      <c r="C22" s="106" t="s">
        <v>105</v>
      </c>
    </row>
    <row r="23" spans="1:3" s="105" customFormat="1" ht="87" customHeight="1" x14ac:dyDescent="0.2">
      <c r="A23" s="105" t="s">
        <v>106</v>
      </c>
      <c r="B23" s="105" t="s">
        <v>47</v>
      </c>
      <c r="C23" s="106" t="s">
        <v>107</v>
      </c>
    </row>
    <row r="24" spans="1:3" s="105" customFormat="1" ht="37.5" customHeight="1" x14ac:dyDescent="0.2">
      <c r="A24" s="105" t="s">
        <v>108</v>
      </c>
      <c r="B24" s="105" t="s">
        <v>109</v>
      </c>
      <c r="C24" s="106" t="s">
        <v>110</v>
      </c>
    </row>
    <row r="25" spans="1:3" s="105" customFormat="1" ht="23.25" customHeight="1" x14ac:dyDescent="0.2">
      <c r="A25" s="105" t="s">
        <v>111</v>
      </c>
      <c r="B25" s="105" t="s">
        <v>51</v>
      </c>
      <c r="C25" s="106" t="s">
        <v>112</v>
      </c>
    </row>
    <row r="26" spans="1:3" s="105" customFormat="1" ht="21.75" customHeight="1" x14ac:dyDescent="0.2">
      <c r="A26" s="105" t="s">
        <v>113</v>
      </c>
      <c r="B26" s="105" t="s">
        <v>51</v>
      </c>
      <c r="C26" s="106" t="s">
        <v>114</v>
      </c>
    </row>
    <row r="27" spans="1:3" s="105" customFormat="1" ht="20.25" customHeight="1" x14ac:dyDescent="0.2">
      <c r="A27" s="105" t="s">
        <v>115</v>
      </c>
      <c r="B27" s="105" t="s">
        <v>54</v>
      </c>
      <c r="C27" s="106" t="s">
        <v>116</v>
      </c>
    </row>
    <row r="28" spans="1:3" s="105" customFormat="1" ht="96" customHeight="1" x14ac:dyDescent="0.2">
      <c r="A28" s="105" t="s">
        <v>117</v>
      </c>
      <c r="B28" s="105" t="s">
        <v>54</v>
      </c>
      <c r="C28" s="106" t="s">
        <v>118</v>
      </c>
    </row>
  </sheetData>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9"/>
  <sheetViews>
    <sheetView showGridLines="0" workbookViewId="0">
      <pane ySplit="5" topLeftCell="A6" activePane="bottomLeft" state="frozen"/>
      <selection pane="bottomLeft"/>
    </sheetView>
  </sheetViews>
  <sheetFormatPr defaultColWidth="11.42578125" defaultRowHeight="15" x14ac:dyDescent="0.25"/>
  <cols>
    <col min="1" max="1" width="61.28515625" customWidth="1"/>
    <col min="2" max="2" width="22.42578125" bestFit="1" customWidth="1"/>
    <col min="3" max="12" width="11.28515625" style="25" customWidth="1"/>
  </cols>
  <sheetData>
    <row r="1" spans="1:12" ht="20.25" x14ac:dyDescent="0.3">
      <c r="A1" s="1" t="s">
        <v>428</v>
      </c>
    </row>
    <row r="2" spans="1:12" ht="15.75" x14ac:dyDescent="0.25">
      <c r="A2" s="31" t="s">
        <v>170</v>
      </c>
      <c r="B2" s="2"/>
      <c r="C2" s="5"/>
      <c r="D2" s="5"/>
      <c r="E2" s="5"/>
      <c r="F2" s="5"/>
      <c r="G2" s="5"/>
      <c r="H2" s="5"/>
      <c r="I2" s="5"/>
      <c r="J2" s="5"/>
      <c r="K2" s="5"/>
    </row>
    <row r="3" spans="1:12" ht="15.75" x14ac:dyDescent="0.25">
      <c r="A3" s="31" t="s">
        <v>171</v>
      </c>
      <c r="B3" s="2"/>
      <c r="C3" s="5"/>
      <c r="D3" s="5"/>
      <c r="E3" s="5"/>
      <c r="F3" s="5"/>
      <c r="G3" s="5"/>
      <c r="H3" s="5"/>
      <c r="I3" s="5"/>
      <c r="J3" s="5"/>
      <c r="K3" s="5"/>
    </row>
    <row r="4" spans="1:12" ht="15.75" x14ac:dyDescent="0.25">
      <c r="A4" s="2" t="s">
        <v>172</v>
      </c>
      <c r="B4" s="2"/>
      <c r="C4" s="5"/>
      <c r="D4" s="5"/>
      <c r="E4" s="5"/>
      <c r="F4" s="5"/>
      <c r="G4" s="5"/>
      <c r="H4" s="5"/>
      <c r="I4" s="5"/>
      <c r="J4" s="5"/>
      <c r="K4" s="5"/>
    </row>
    <row r="5" spans="1:12" ht="29.25" customHeight="1" x14ac:dyDescent="0.25">
      <c r="A5" s="3" t="s">
        <v>422</v>
      </c>
      <c r="B5" s="3" t="s">
        <v>174</v>
      </c>
      <c r="C5" s="32" t="s">
        <v>190</v>
      </c>
      <c r="D5" s="32" t="s">
        <v>175</v>
      </c>
      <c r="E5" s="32" t="s">
        <v>176</v>
      </c>
      <c r="F5" s="32" t="s">
        <v>177</v>
      </c>
      <c r="G5" s="32" t="s">
        <v>178</v>
      </c>
      <c r="H5" s="32" t="s">
        <v>179</v>
      </c>
      <c r="I5" s="32" t="s">
        <v>180</v>
      </c>
      <c r="J5" s="32" t="s">
        <v>181</v>
      </c>
      <c r="K5" s="32" t="s">
        <v>182</v>
      </c>
      <c r="L5" s="32" t="s">
        <v>183</v>
      </c>
    </row>
    <row r="6" spans="1:12" ht="18" customHeight="1" x14ac:dyDescent="0.25">
      <c r="A6" s="2" t="s">
        <v>423</v>
      </c>
      <c r="B6" s="4">
        <v>0.32100000000000001</v>
      </c>
      <c r="C6" s="5">
        <v>370</v>
      </c>
      <c r="D6" s="5">
        <v>280</v>
      </c>
      <c r="E6" s="5">
        <v>140</v>
      </c>
      <c r="F6" s="5">
        <v>180</v>
      </c>
      <c r="G6" s="5">
        <v>210</v>
      </c>
      <c r="H6" s="5">
        <v>180</v>
      </c>
      <c r="I6" s="5">
        <v>160</v>
      </c>
      <c r="J6" s="5">
        <v>190</v>
      </c>
      <c r="K6" s="5">
        <v>200</v>
      </c>
      <c r="L6" s="5">
        <v>170</v>
      </c>
    </row>
    <row r="7" spans="1:12" ht="15.75" x14ac:dyDescent="0.25">
      <c r="A7" s="2" t="s">
        <v>425</v>
      </c>
      <c r="B7" s="4">
        <v>6.2E-2</v>
      </c>
      <c r="C7" s="5">
        <v>170</v>
      </c>
      <c r="D7" s="5">
        <v>160</v>
      </c>
      <c r="E7" s="5">
        <v>150</v>
      </c>
      <c r="F7" s="5">
        <v>130</v>
      </c>
      <c r="G7" s="5">
        <v>130</v>
      </c>
      <c r="H7" s="5">
        <v>130</v>
      </c>
      <c r="I7" s="5">
        <v>130</v>
      </c>
      <c r="J7" s="5">
        <v>110</v>
      </c>
      <c r="K7" s="5">
        <v>110</v>
      </c>
      <c r="L7" s="5">
        <v>100</v>
      </c>
    </row>
    <row r="8" spans="1:12" ht="15.75" x14ac:dyDescent="0.25">
      <c r="A8" s="2" t="s">
        <v>426</v>
      </c>
      <c r="B8" s="4">
        <v>7.0999999999999994E-2</v>
      </c>
      <c r="C8" s="5">
        <v>150</v>
      </c>
      <c r="D8" s="5">
        <v>140</v>
      </c>
      <c r="E8" s="5">
        <v>140</v>
      </c>
      <c r="F8" s="5">
        <v>140</v>
      </c>
      <c r="G8" s="5">
        <v>140</v>
      </c>
      <c r="H8" s="5">
        <v>140</v>
      </c>
      <c r="I8" s="5">
        <v>140</v>
      </c>
      <c r="J8" s="5">
        <v>130</v>
      </c>
      <c r="K8" s="5">
        <v>120</v>
      </c>
      <c r="L8" s="5">
        <v>120</v>
      </c>
    </row>
    <row r="9" spans="1:12" ht="15.75" x14ac:dyDescent="0.25">
      <c r="A9" s="2" t="s">
        <v>427</v>
      </c>
      <c r="B9" s="4">
        <v>0.13600000000000001</v>
      </c>
      <c r="C9" s="5">
        <v>250</v>
      </c>
      <c r="D9" s="5">
        <v>220</v>
      </c>
      <c r="E9" s="5">
        <v>190</v>
      </c>
      <c r="F9" s="5">
        <v>160</v>
      </c>
      <c r="G9" s="5">
        <v>190</v>
      </c>
      <c r="H9" s="5">
        <v>220</v>
      </c>
      <c r="I9" s="5">
        <v>200</v>
      </c>
      <c r="J9" s="5">
        <v>200</v>
      </c>
      <c r="K9" s="5">
        <v>200</v>
      </c>
      <c r="L9" s="5" t="s">
        <v>186</v>
      </c>
    </row>
  </sheetData>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38"/>
  <sheetViews>
    <sheetView showGridLines="0" workbookViewId="0">
      <pane ySplit="5" topLeftCell="A6" activePane="bottomLeft" state="frozen"/>
      <selection pane="bottomLeft"/>
    </sheetView>
  </sheetViews>
  <sheetFormatPr defaultColWidth="9.140625" defaultRowHeight="15" x14ac:dyDescent="0.25"/>
  <cols>
    <col min="1" max="1" width="51" style="8" customWidth="1"/>
    <col min="2" max="2" width="11" style="8" customWidth="1"/>
    <col min="3" max="3" width="9.7109375" style="8" bestFit="1" customWidth="1"/>
    <col min="4" max="5" width="11.42578125" style="8" customWidth="1"/>
    <col min="6" max="9" width="12.5703125" style="8" customWidth="1"/>
    <col min="15" max="15" width="9.85546875" style="8" bestFit="1" customWidth="1"/>
    <col min="16" max="16384" width="9.140625" style="8"/>
  </cols>
  <sheetData>
    <row r="1" spans="1:14" ht="20.25" x14ac:dyDescent="0.3">
      <c r="A1" s="6" t="s">
        <v>429</v>
      </c>
      <c r="B1" s="6"/>
      <c r="C1" s="6"/>
      <c r="D1" s="7"/>
      <c r="E1" s="7"/>
      <c r="F1" s="7"/>
      <c r="G1" s="7"/>
      <c r="H1" s="7"/>
      <c r="I1" s="7"/>
      <c r="J1" s="8"/>
      <c r="K1" s="8"/>
      <c r="L1" s="8"/>
      <c r="M1" s="8"/>
      <c r="N1" s="8"/>
    </row>
    <row r="2" spans="1:14" s="10" customFormat="1" ht="15.75" x14ac:dyDescent="0.25">
      <c r="A2" s="9" t="s">
        <v>170</v>
      </c>
      <c r="B2" s="9"/>
      <c r="C2" s="9"/>
      <c r="F2" s="9"/>
      <c r="G2" s="9"/>
      <c r="H2" s="11"/>
      <c r="I2" s="11"/>
    </row>
    <row r="3" spans="1:14" s="10" customFormat="1" ht="15.75" x14ac:dyDescent="0.25">
      <c r="A3" s="9" t="s">
        <v>212</v>
      </c>
      <c r="B3" s="9"/>
      <c r="C3" s="9"/>
      <c r="F3" s="9"/>
      <c r="G3" s="9"/>
      <c r="H3" s="11"/>
      <c r="I3" s="11"/>
    </row>
    <row r="4" spans="1:14" s="13" customFormat="1" ht="30" customHeight="1" x14ac:dyDescent="0.25">
      <c r="A4" s="12" t="s">
        <v>172</v>
      </c>
      <c r="B4" s="12"/>
      <c r="C4" s="12"/>
      <c r="F4" s="12"/>
      <c r="G4" s="12"/>
      <c r="H4" s="14"/>
      <c r="I4" s="14"/>
    </row>
    <row r="5" spans="1:14" ht="15.75" x14ac:dyDescent="0.25">
      <c r="A5" s="15" t="s">
        <v>362</v>
      </c>
      <c r="B5" s="23" t="s">
        <v>190</v>
      </c>
      <c r="C5" s="16" t="s">
        <v>175</v>
      </c>
      <c r="D5" s="16" t="s">
        <v>176</v>
      </c>
      <c r="E5" s="16" t="s">
        <v>177</v>
      </c>
      <c r="F5" s="17" t="s">
        <v>178</v>
      </c>
      <c r="G5" s="17" t="s">
        <v>179</v>
      </c>
      <c r="H5" s="17" t="s">
        <v>180</v>
      </c>
      <c r="I5" s="17" t="s">
        <v>181</v>
      </c>
      <c r="J5" s="8"/>
      <c r="K5" s="8"/>
      <c r="L5" s="8"/>
      <c r="M5" s="8"/>
      <c r="N5" s="8"/>
    </row>
    <row r="6" spans="1:14" ht="30" customHeight="1" x14ac:dyDescent="0.25">
      <c r="A6" s="18" t="s">
        <v>430</v>
      </c>
      <c r="B6" s="71">
        <v>29</v>
      </c>
      <c r="C6" s="19">
        <v>21</v>
      </c>
      <c r="D6" s="19">
        <v>23</v>
      </c>
      <c r="E6" s="19">
        <v>21</v>
      </c>
      <c r="F6" s="19">
        <v>52</v>
      </c>
      <c r="G6" s="19">
        <v>77</v>
      </c>
      <c r="H6" s="19">
        <v>78</v>
      </c>
      <c r="I6" s="19">
        <v>46</v>
      </c>
      <c r="J6" s="20"/>
      <c r="K6" s="8"/>
      <c r="L6" s="8"/>
      <c r="M6" s="8"/>
      <c r="N6" s="8"/>
    </row>
    <row r="7" spans="1:14" ht="20.100000000000001" customHeight="1" x14ac:dyDescent="0.2">
      <c r="A7" s="21" t="s">
        <v>431</v>
      </c>
      <c r="B7" s="72">
        <v>4</v>
      </c>
      <c r="C7" s="22">
        <v>5</v>
      </c>
      <c r="D7" s="22">
        <v>8</v>
      </c>
      <c r="E7" s="22">
        <v>4</v>
      </c>
      <c r="F7" s="22">
        <v>9</v>
      </c>
      <c r="G7" s="22">
        <v>15</v>
      </c>
      <c r="H7" s="22">
        <v>16</v>
      </c>
      <c r="I7" s="22">
        <v>5</v>
      </c>
      <c r="J7" s="20"/>
      <c r="K7" s="8"/>
      <c r="L7" s="8"/>
      <c r="M7" s="8"/>
      <c r="N7" s="8"/>
    </row>
    <row r="8" spans="1:14" ht="15" customHeight="1" x14ac:dyDescent="0.2">
      <c r="A8" s="21" t="s">
        <v>432</v>
      </c>
      <c r="B8" s="72">
        <v>1</v>
      </c>
      <c r="C8" s="22">
        <v>2</v>
      </c>
      <c r="D8" s="22">
        <v>1</v>
      </c>
      <c r="E8" s="22">
        <v>1</v>
      </c>
      <c r="F8" s="22">
        <v>1</v>
      </c>
      <c r="G8" s="22">
        <v>6</v>
      </c>
      <c r="H8" s="22">
        <v>9</v>
      </c>
      <c r="I8" s="22">
        <v>15</v>
      </c>
      <c r="J8" s="20"/>
      <c r="K8" s="8"/>
      <c r="L8" s="8"/>
      <c r="M8" s="8"/>
      <c r="N8" s="8"/>
    </row>
    <row r="9" spans="1:14" ht="15" customHeight="1" x14ac:dyDescent="0.2">
      <c r="A9" s="21" t="s">
        <v>433</v>
      </c>
      <c r="B9" s="72">
        <v>11</v>
      </c>
      <c r="C9" s="22">
        <v>5</v>
      </c>
      <c r="D9" s="22">
        <v>0</v>
      </c>
      <c r="E9" s="22">
        <v>1</v>
      </c>
      <c r="F9" s="22">
        <v>7</v>
      </c>
      <c r="G9" s="22">
        <v>21</v>
      </c>
      <c r="H9" s="22">
        <v>8</v>
      </c>
      <c r="I9" s="22">
        <v>1</v>
      </c>
      <c r="J9" s="20"/>
      <c r="K9" s="8"/>
      <c r="L9" s="8"/>
      <c r="M9" s="8"/>
      <c r="N9" s="8"/>
    </row>
    <row r="10" spans="1:14" ht="15" customHeight="1" x14ac:dyDescent="0.2">
      <c r="A10" s="21" t="s">
        <v>434</v>
      </c>
      <c r="B10" s="72">
        <v>12</v>
      </c>
      <c r="C10" s="22">
        <v>4</v>
      </c>
      <c r="D10" s="22">
        <v>11</v>
      </c>
      <c r="E10" s="22">
        <v>11</v>
      </c>
      <c r="F10" s="22">
        <v>29</v>
      </c>
      <c r="G10" s="22">
        <v>32</v>
      </c>
      <c r="H10" s="22">
        <v>37</v>
      </c>
      <c r="I10" s="22">
        <v>22</v>
      </c>
      <c r="J10" s="20"/>
      <c r="K10" s="8"/>
      <c r="L10" s="8"/>
      <c r="M10" s="8"/>
      <c r="N10" s="8"/>
    </row>
    <row r="11" spans="1:14" ht="15" customHeight="1" x14ac:dyDescent="0.2">
      <c r="A11" s="21" t="s">
        <v>435</v>
      </c>
      <c r="B11" s="72">
        <v>0</v>
      </c>
      <c r="C11" s="22">
        <v>1</v>
      </c>
      <c r="D11" s="22">
        <v>0</v>
      </c>
      <c r="E11" s="22">
        <v>2</v>
      </c>
      <c r="F11" s="22">
        <v>2</v>
      </c>
      <c r="G11" s="22">
        <v>1</v>
      </c>
      <c r="H11" s="22">
        <v>1</v>
      </c>
      <c r="I11" s="22">
        <v>2</v>
      </c>
      <c r="J11" s="20"/>
      <c r="K11" s="8"/>
      <c r="L11" s="8"/>
      <c r="M11" s="8"/>
      <c r="N11" s="8"/>
    </row>
    <row r="12" spans="1:14" ht="15" customHeight="1" x14ac:dyDescent="0.2">
      <c r="A12" s="21" t="s">
        <v>436</v>
      </c>
      <c r="B12" s="72">
        <v>1</v>
      </c>
      <c r="C12" s="22">
        <v>2</v>
      </c>
      <c r="D12" s="22">
        <v>2</v>
      </c>
      <c r="E12" s="22">
        <v>1</v>
      </c>
      <c r="F12" s="22">
        <v>1</v>
      </c>
      <c r="G12" s="22">
        <v>2</v>
      </c>
      <c r="H12" s="22">
        <v>5</v>
      </c>
      <c r="I12" s="22">
        <v>0</v>
      </c>
      <c r="J12" s="20"/>
      <c r="K12" s="8"/>
      <c r="L12" s="8"/>
      <c r="M12" s="8"/>
      <c r="N12" s="8"/>
    </row>
    <row r="13" spans="1:14" ht="15" customHeight="1" x14ac:dyDescent="0.2">
      <c r="A13" s="21" t="s">
        <v>437</v>
      </c>
      <c r="B13" s="72">
        <v>0</v>
      </c>
      <c r="C13" s="22">
        <v>1</v>
      </c>
      <c r="D13" s="22">
        <v>0</v>
      </c>
      <c r="E13" s="22">
        <v>1</v>
      </c>
      <c r="F13" s="22">
        <v>2</v>
      </c>
      <c r="G13" s="22">
        <v>0</v>
      </c>
      <c r="H13" s="22">
        <v>2</v>
      </c>
      <c r="I13" s="22">
        <v>0</v>
      </c>
      <c r="J13" s="20"/>
      <c r="K13" s="8"/>
      <c r="L13" s="8"/>
      <c r="M13" s="8"/>
      <c r="N13" s="8"/>
    </row>
    <row r="14" spans="1:14" ht="15" customHeight="1" x14ac:dyDescent="0.2">
      <c r="A14" s="21" t="s">
        <v>438</v>
      </c>
      <c r="B14" s="72">
        <v>0</v>
      </c>
      <c r="C14" s="22">
        <v>0</v>
      </c>
      <c r="D14" s="22">
        <v>1</v>
      </c>
      <c r="E14" s="22">
        <v>0</v>
      </c>
      <c r="F14" s="22">
        <v>1</v>
      </c>
      <c r="G14" s="22">
        <v>0</v>
      </c>
      <c r="H14" s="22">
        <v>0</v>
      </c>
      <c r="I14" s="22">
        <v>1</v>
      </c>
      <c r="J14" s="20"/>
      <c r="K14" s="8"/>
      <c r="L14" s="8"/>
      <c r="M14" s="8"/>
      <c r="N14" s="8"/>
    </row>
    <row r="15" spans="1:14" ht="39.950000000000003" customHeight="1" x14ac:dyDescent="0.25">
      <c r="A15" s="18" t="s">
        <v>439</v>
      </c>
      <c r="B15" s="71">
        <v>29</v>
      </c>
      <c r="C15" s="19">
        <v>21</v>
      </c>
      <c r="D15" s="19">
        <v>23</v>
      </c>
      <c r="E15" s="19">
        <v>21</v>
      </c>
      <c r="F15" s="19">
        <v>52</v>
      </c>
      <c r="G15" s="19">
        <v>77</v>
      </c>
      <c r="H15" s="19">
        <v>78</v>
      </c>
      <c r="I15" s="19">
        <v>46</v>
      </c>
      <c r="J15" s="20"/>
      <c r="K15" s="8"/>
      <c r="L15" s="8"/>
      <c r="M15" s="8"/>
      <c r="N15" s="8"/>
    </row>
    <row r="16" spans="1:14" x14ac:dyDescent="0.2">
      <c r="A16" s="9" t="s">
        <v>440</v>
      </c>
      <c r="B16" s="67">
        <v>22</v>
      </c>
      <c r="C16" s="22">
        <v>16</v>
      </c>
      <c r="D16" s="22">
        <v>18</v>
      </c>
      <c r="E16" s="22">
        <v>18</v>
      </c>
      <c r="F16" s="22">
        <v>42</v>
      </c>
      <c r="G16" s="22">
        <v>55</v>
      </c>
      <c r="H16" s="22">
        <v>62</v>
      </c>
      <c r="I16" s="22">
        <v>37</v>
      </c>
      <c r="J16" s="8"/>
      <c r="K16" s="8"/>
      <c r="L16" s="8"/>
      <c r="M16" s="8"/>
      <c r="N16" s="8"/>
    </row>
    <row r="17" spans="1:14" x14ac:dyDescent="0.2">
      <c r="A17" s="9" t="s">
        <v>441</v>
      </c>
      <c r="B17" s="67">
        <v>3</v>
      </c>
      <c r="C17" s="22">
        <v>3</v>
      </c>
      <c r="D17" s="22">
        <v>3</v>
      </c>
      <c r="E17" s="22">
        <v>3</v>
      </c>
      <c r="F17" s="22">
        <v>10</v>
      </c>
      <c r="G17" s="22">
        <v>12</v>
      </c>
      <c r="H17" s="22">
        <v>16</v>
      </c>
      <c r="I17" s="22">
        <v>9</v>
      </c>
      <c r="J17" s="8"/>
      <c r="K17" s="8"/>
      <c r="L17" s="8"/>
      <c r="M17" s="8"/>
      <c r="N17" s="8"/>
    </row>
    <row r="18" spans="1:14" x14ac:dyDescent="0.2">
      <c r="A18" s="9" t="s">
        <v>442</v>
      </c>
      <c r="B18" s="67">
        <v>4</v>
      </c>
      <c r="C18" s="22">
        <v>2</v>
      </c>
      <c r="D18" s="22">
        <v>2</v>
      </c>
      <c r="E18" s="22">
        <v>0</v>
      </c>
      <c r="F18" s="22">
        <v>0</v>
      </c>
      <c r="G18" s="22">
        <v>10</v>
      </c>
      <c r="H18" s="22">
        <v>0</v>
      </c>
      <c r="I18" s="22">
        <v>0</v>
      </c>
      <c r="J18" s="8"/>
      <c r="K18" s="8"/>
      <c r="L18" s="8"/>
      <c r="M18" s="8"/>
      <c r="N18" s="8"/>
    </row>
    <row r="19" spans="1:14" ht="39.950000000000003" customHeight="1" x14ac:dyDescent="0.25">
      <c r="A19" s="18" t="s">
        <v>443</v>
      </c>
      <c r="B19" s="71">
        <v>92</v>
      </c>
      <c r="C19" s="19">
        <v>91</v>
      </c>
      <c r="D19" s="19">
        <v>85</v>
      </c>
      <c r="E19" s="19">
        <v>65</v>
      </c>
      <c r="F19" s="19">
        <v>45</v>
      </c>
      <c r="G19" s="19">
        <v>74</v>
      </c>
      <c r="H19" s="19">
        <v>98</v>
      </c>
      <c r="I19" s="19">
        <v>109</v>
      </c>
      <c r="J19" s="8"/>
      <c r="K19" s="8"/>
      <c r="L19" s="8"/>
      <c r="M19" s="8"/>
      <c r="N19" s="8"/>
    </row>
    <row r="20" spans="1:14" x14ac:dyDescent="0.2">
      <c r="A20" s="21" t="s">
        <v>444</v>
      </c>
      <c r="B20" s="72">
        <v>0</v>
      </c>
      <c r="C20" s="22">
        <v>0</v>
      </c>
      <c r="D20" s="22">
        <v>1</v>
      </c>
      <c r="E20" s="22">
        <v>6</v>
      </c>
      <c r="F20" s="22">
        <v>12</v>
      </c>
      <c r="G20" s="22">
        <v>14</v>
      </c>
      <c r="H20" s="22">
        <v>19</v>
      </c>
      <c r="I20" s="22">
        <v>23</v>
      </c>
      <c r="J20" s="8"/>
      <c r="K20" s="8"/>
      <c r="L20" s="8"/>
      <c r="M20" s="8"/>
      <c r="N20" s="8"/>
    </row>
    <row r="21" spans="1:14" x14ac:dyDescent="0.2">
      <c r="A21" s="21" t="s">
        <v>436</v>
      </c>
      <c r="B21" s="72">
        <v>33</v>
      </c>
      <c r="C21" s="22">
        <v>17</v>
      </c>
      <c r="D21" s="22">
        <v>7</v>
      </c>
      <c r="E21" s="22">
        <v>1</v>
      </c>
      <c r="F21" s="22">
        <v>3</v>
      </c>
      <c r="G21" s="22">
        <v>5</v>
      </c>
      <c r="H21" s="22">
        <v>4</v>
      </c>
      <c r="I21" s="22">
        <v>10</v>
      </c>
      <c r="J21" s="8"/>
      <c r="K21" s="8"/>
      <c r="L21" s="8"/>
      <c r="M21" s="8"/>
      <c r="N21" s="8"/>
    </row>
    <row r="22" spans="1:14" x14ac:dyDescent="0.2">
      <c r="A22" s="21" t="s">
        <v>441</v>
      </c>
      <c r="B22" s="72">
        <v>49</v>
      </c>
      <c r="C22" s="22">
        <v>63</v>
      </c>
      <c r="D22" s="22">
        <v>72</v>
      </c>
      <c r="E22" s="22">
        <v>47</v>
      </c>
      <c r="F22" s="22">
        <v>24</v>
      </c>
      <c r="G22" s="22">
        <v>52</v>
      </c>
      <c r="H22" s="22">
        <v>68</v>
      </c>
      <c r="I22" s="22">
        <v>68</v>
      </c>
      <c r="J22" s="8"/>
      <c r="K22" s="8"/>
      <c r="L22" s="8"/>
      <c r="M22" s="8"/>
      <c r="N22" s="8"/>
    </row>
    <row r="23" spans="1:14" x14ac:dyDescent="0.2">
      <c r="A23" s="21" t="s">
        <v>445</v>
      </c>
      <c r="B23" s="72">
        <v>10</v>
      </c>
      <c r="C23" s="22">
        <v>11</v>
      </c>
      <c r="D23" s="22">
        <v>5</v>
      </c>
      <c r="E23" s="22">
        <v>11</v>
      </c>
      <c r="F23" s="22">
        <v>6</v>
      </c>
      <c r="G23" s="22">
        <v>3</v>
      </c>
      <c r="H23" s="22">
        <v>7</v>
      </c>
      <c r="I23" s="22">
        <v>8</v>
      </c>
      <c r="J23" s="8"/>
      <c r="K23" s="8"/>
      <c r="L23" s="8"/>
      <c r="M23" s="8"/>
      <c r="N23" s="8"/>
    </row>
    <row r="24" spans="1:14" ht="39.950000000000003" customHeight="1" x14ac:dyDescent="0.25">
      <c r="A24" s="18" t="s">
        <v>446</v>
      </c>
      <c r="B24" s="71">
        <v>92</v>
      </c>
      <c r="C24" s="19">
        <v>91</v>
      </c>
      <c r="D24" s="19">
        <v>85</v>
      </c>
      <c r="E24" s="19">
        <v>65</v>
      </c>
      <c r="F24" s="19">
        <v>45</v>
      </c>
      <c r="G24" s="19">
        <v>74</v>
      </c>
      <c r="H24" s="19">
        <v>98</v>
      </c>
      <c r="I24" s="19">
        <v>109</v>
      </c>
      <c r="J24" s="8"/>
      <c r="K24" s="8"/>
      <c r="L24" s="8"/>
      <c r="M24" s="8"/>
      <c r="N24" s="8"/>
    </row>
    <row r="25" spans="1:14" x14ac:dyDescent="0.2">
      <c r="A25" s="9" t="s">
        <v>440</v>
      </c>
      <c r="B25" s="67">
        <v>72</v>
      </c>
      <c r="C25" s="22">
        <v>72</v>
      </c>
      <c r="D25" s="22">
        <v>59</v>
      </c>
      <c r="E25" s="22">
        <v>56</v>
      </c>
      <c r="F25" s="22">
        <v>28</v>
      </c>
      <c r="G25" s="22">
        <v>53</v>
      </c>
      <c r="H25" s="22">
        <v>71</v>
      </c>
      <c r="I25" s="22">
        <v>85</v>
      </c>
      <c r="J25" s="8"/>
      <c r="K25" s="8"/>
      <c r="L25" s="8"/>
      <c r="M25" s="8"/>
      <c r="N25" s="8"/>
    </row>
    <row r="26" spans="1:14" x14ac:dyDescent="0.2">
      <c r="A26" s="9" t="s">
        <v>441</v>
      </c>
      <c r="B26" s="67">
        <v>21</v>
      </c>
      <c r="C26" s="22">
        <v>19</v>
      </c>
      <c r="D26" s="22">
        <v>22</v>
      </c>
      <c r="E26" s="22">
        <v>9</v>
      </c>
      <c r="F26" s="22">
        <v>17</v>
      </c>
      <c r="G26" s="22">
        <v>21</v>
      </c>
      <c r="H26" s="22">
        <v>27</v>
      </c>
      <c r="I26" s="22">
        <v>24</v>
      </c>
      <c r="J26" s="8"/>
      <c r="K26" s="8"/>
      <c r="L26" s="8"/>
      <c r="M26" s="8"/>
      <c r="N26" s="8"/>
    </row>
    <row r="27" spans="1:14" ht="15.75" x14ac:dyDescent="0.25">
      <c r="A27" s="9"/>
      <c r="B27" s="9"/>
      <c r="C27" s="9"/>
      <c r="F27" s="22"/>
      <c r="G27" s="22"/>
      <c r="H27" s="22"/>
      <c r="I27" s="22"/>
    </row>
    <row r="28" spans="1:14" ht="15.75" x14ac:dyDescent="0.25">
      <c r="A28" s="9"/>
      <c r="B28" s="9"/>
      <c r="C28" s="9"/>
      <c r="F28" s="22"/>
      <c r="G28" s="22"/>
      <c r="H28" s="22"/>
      <c r="I28" s="22"/>
    </row>
    <row r="29" spans="1:14" ht="15.75" x14ac:dyDescent="0.25">
      <c r="A29" s="9"/>
      <c r="B29" s="9"/>
      <c r="C29" s="9"/>
      <c r="F29" s="22"/>
      <c r="G29" s="22"/>
      <c r="H29" s="22"/>
      <c r="I29" s="22"/>
    </row>
    <row r="30" spans="1:14" ht="15.75" x14ac:dyDescent="0.25">
      <c r="A30" s="9"/>
      <c r="B30" s="9"/>
      <c r="C30" s="9"/>
      <c r="F30" s="22"/>
      <c r="G30" s="22"/>
      <c r="H30" s="22"/>
      <c r="I30" s="22"/>
    </row>
    <row r="31" spans="1:14" ht="15.75" x14ac:dyDescent="0.25">
      <c r="A31" s="9"/>
      <c r="B31" s="9"/>
      <c r="C31" s="9"/>
      <c r="F31" s="22"/>
      <c r="G31" s="22"/>
      <c r="H31" s="22"/>
      <c r="I31" s="22"/>
    </row>
    <row r="32" spans="1:14" ht="15.75" x14ac:dyDescent="0.25">
      <c r="A32" s="9"/>
      <c r="B32" s="9"/>
      <c r="C32" s="9"/>
      <c r="F32" s="22"/>
      <c r="G32" s="22"/>
      <c r="H32" s="22"/>
      <c r="I32" s="22"/>
    </row>
    <row r="33" spans="1:9" ht="15.75" x14ac:dyDescent="0.25">
      <c r="A33" s="9"/>
      <c r="B33" s="9"/>
      <c r="C33" s="9"/>
      <c r="F33" s="22"/>
      <c r="G33" s="22"/>
      <c r="H33" s="22"/>
      <c r="I33" s="22"/>
    </row>
    <row r="34" spans="1:9" ht="15.75" x14ac:dyDescent="0.25">
      <c r="A34" s="9"/>
      <c r="B34" s="9"/>
      <c r="C34" s="9"/>
      <c r="F34" s="22"/>
      <c r="G34" s="22"/>
      <c r="H34" s="22"/>
      <c r="I34" s="22"/>
    </row>
    <row r="35" spans="1:9" ht="15.75" x14ac:dyDescent="0.25">
      <c r="A35" s="9"/>
      <c r="B35" s="9"/>
      <c r="C35" s="9"/>
      <c r="F35" s="22"/>
      <c r="G35" s="22"/>
      <c r="H35" s="22"/>
      <c r="I35" s="22"/>
    </row>
    <row r="36" spans="1:9" ht="15.75" x14ac:dyDescent="0.25">
      <c r="A36" s="9"/>
      <c r="B36" s="9"/>
      <c r="C36" s="9"/>
      <c r="F36" s="22"/>
      <c r="G36" s="22"/>
      <c r="H36" s="22"/>
      <c r="I36" s="22"/>
    </row>
    <row r="37" spans="1:9" ht="15.75" x14ac:dyDescent="0.25">
      <c r="A37" s="9"/>
      <c r="B37" s="9"/>
      <c r="C37" s="9"/>
      <c r="F37" s="22"/>
      <c r="G37" s="22"/>
      <c r="H37" s="22"/>
      <c r="I37" s="22"/>
    </row>
    <row r="38" spans="1:9" ht="15.75" x14ac:dyDescent="0.25">
      <c r="A38" s="9"/>
      <c r="B38" s="9"/>
      <c r="C38" s="9"/>
      <c r="F38" s="22"/>
      <c r="G38" s="22"/>
      <c r="H38" s="22"/>
      <c r="I38" s="22"/>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172"/>
  <sheetViews>
    <sheetView showGridLines="0" workbookViewId="0">
      <pane ySplit="5" topLeftCell="A6" activePane="bottomLeft" state="frozen"/>
      <selection pane="bottomLeft"/>
    </sheetView>
  </sheetViews>
  <sheetFormatPr defaultColWidth="11.42578125" defaultRowHeight="15" x14ac:dyDescent="0.25"/>
  <cols>
    <col min="1" max="1" width="83.85546875" customWidth="1"/>
    <col min="2" max="2" width="18.7109375" customWidth="1"/>
    <col min="3" max="12" width="14.140625" bestFit="1" customWidth="1"/>
  </cols>
  <sheetData>
    <row r="1" spans="1:12" ht="20.25" x14ac:dyDescent="0.3">
      <c r="A1" s="26" t="s">
        <v>447</v>
      </c>
    </row>
    <row r="2" spans="1:12" ht="15.75" x14ac:dyDescent="0.25">
      <c r="A2" s="30" t="s">
        <v>170</v>
      </c>
      <c r="B2" s="2"/>
      <c r="C2" s="2"/>
      <c r="D2" s="2"/>
      <c r="E2" s="2"/>
      <c r="F2" s="2"/>
      <c r="G2" s="2"/>
      <c r="H2" s="2"/>
      <c r="I2" s="2"/>
      <c r="J2" s="2"/>
      <c r="K2" s="2"/>
    </row>
    <row r="3" spans="1:12" ht="15.75" x14ac:dyDescent="0.25">
      <c r="A3" s="30" t="s">
        <v>448</v>
      </c>
      <c r="B3" s="2"/>
      <c r="C3" s="2"/>
      <c r="D3" s="2"/>
      <c r="E3" s="2"/>
      <c r="F3" s="2"/>
      <c r="G3" s="2"/>
      <c r="H3" s="2"/>
      <c r="I3" s="2"/>
      <c r="J3" s="2"/>
      <c r="K3" s="2"/>
    </row>
    <row r="4" spans="1:12" ht="15.75" x14ac:dyDescent="0.25">
      <c r="A4" s="27" t="s">
        <v>172</v>
      </c>
      <c r="B4" s="2"/>
      <c r="C4" s="2"/>
      <c r="D4" s="2"/>
      <c r="E4" s="2"/>
      <c r="F4" s="2"/>
      <c r="G4" s="2"/>
      <c r="H4" s="2"/>
      <c r="I4" s="2"/>
      <c r="J4" s="2"/>
      <c r="K4" s="2"/>
    </row>
    <row r="5" spans="1:12" ht="15.75" x14ac:dyDescent="0.25">
      <c r="A5" s="28" t="s">
        <v>223</v>
      </c>
      <c r="B5" s="32" t="s">
        <v>449</v>
      </c>
      <c r="C5" s="32" t="s">
        <v>190</v>
      </c>
      <c r="D5" s="32" t="s">
        <v>175</v>
      </c>
      <c r="E5" s="32" t="s">
        <v>176</v>
      </c>
      <c r="F5" s="32" t="s">
        <v>177</v>
      </c>
      <c r="G5" s="32" t="s">
        <v>178</v>
      </c>
      <c r="H5" s="32" t="s">
        <v>179</v>
      </c>
      <c r="I5" s="32" t="s">
        <v>180</v>
      </c>
      <c r="J5" s="32" t="s">
        <v>181</v>
      </c>
      <c r="K5" s="32" t="s">
        <v>182</v>
      </c>
      <c r="L5" s="32" t="s">
        <v>183</v>
      </c>
    </row>
    <row r="6" spans="1:12" ht="15.75" x14ac:dyDescent="0.25">
      <c r="A6" s="29" t="s">
        <v>450</v>
      </c>
      <c r="B6" s="24" t="s">
        <v>451</v>
      </c>
      <c r="C6" s="24">
        <v>3610</v>
      </c>
      <c r="D6" s="24">
        <v>3476</v>
      </c>
      <c r="E6" s="24">
        <v>3268</v>
      </c>
      <c r="F6" s="24">
        <v>3165</v>
      </c>
      <c r="G6" s="24">
        <v>1978</v>
      </c>
      <c r="H6" s="24">
        <v>1093</v>
      </c>
      <c r="I6" s="24">
        <v>1132</v>
      </c>
      <c r="J6" s="24">
        <v>1245</v>
      </c>
      <c r="K6" s="24">
        <v>1760</v>
      </c>
      <c r="L6" s="24">
        <v>2029</v>
      </c>
    </row>
    <row r="7" spans="1:12" ht="15.75" x14ac:dyDescent="0.25">
      <c r="A7" s="29" t="s">
        <v>505</v>
      </c>
      <c r="B7" s="24" t="s">
        <v>451</v>
      </c>
      <c r="C7" s="24">
        <v>831</v>
      </c>
      <c r="D7" s="24">
        <v>847</v>
      </c>
      <c r="E7" s="24">
        <v>612</v>
      </c>
      <c r="F7" s="24">
        <v>661</v>
      </c>
      <c r="G7" s="24">
        <v>723</v>
      </c>
      <c r="H7" s="24">
        <v>499</v>
      </c>
      <c r="I7" s="24" t="s">
        <v>186</v>
      </c>
      <c r="J7" s="24" t="s">
        <v>186</v>
      </c>
      <c r="K7" s="24" t="s">
        <v>186</v>
      </c>
      <c r="L7" s="24" t="s">
        <v>186</v>
      </c>
    </row>
    <row r="8" spans="1:12" ht="15.75" x14ac:dyDescent="0.25">
      <c r="A8" s="29" t="s">
        <v>452</v>
      </c>
      <c r="B8" s="24" t="s">
        <v>451</v>
      </c>
      <c r="C8" s="24">
        <v>278</v>
      </c>
      <c r="D8" s="24">
        <v>355</v>
      </c>
      <c r="E8" s="24">
        <v>298</v>
      </c>
      <c r="F8" s="24">
        <v>368</v>
      </c>
      <c r="G8" s="24">
        <v>368</v>
      </c>
      <c r="H8" s="24">
        <v>254</v>
      </c>
      <c r="I8" s="24" t="s">
        <v>186</v>
      </c>
      <c r="J8" s="24" t="s">
        <v>186</v>
      </c>
      <c r="K8" s="24" t="s">
        <v>186</v>
      </c>
      <c r="L8" s="24" t="s">
        <v>186</v>
      </c>
    </row>
    <row r="9" spans="1:12" ht="15.75" x14ac:dyDescent="0.25">
      <c r="A9" s="29" t="s">
        <v>453</v>
      </c>
      <c r="B9" s="24" t="s">
        <v>451</v>
      </c>
      <c r="C9" s="24">
        <v>263</v>
      </c>
      <c r="D9" s="24">
        <v>198</v>
      </c>
      <c r="E9" s="24">
        <v>82</v>
      </c>
      <c r="F9" s="24">
        <v>70</v>
      </c>
      <c r="G9" s="24">
        <v>108</v>
      </c>
      <c r="H9" s="24">
        <v>92</v>
      </c>
      <c r="I9" s="24" t="s">
        <v>186</v>
      </c>
      <c r="J9" s="24" t="s">
        <v>186</v>
      </c>
      <c r="K9" s="24" t="s">
        <v>186</v>
      </c>
      <c r="L9" s="24" t="s">
        <v>186</v>
      </c>
    </row>
    <row r="10" spans="1:12" ht="15.75" x14ac:dyDescent="0.25">
      <c r="A10" s="29" t="s">
        <v>454</v>
      </c>
      <c r="B10" s="24" t="s">
        <v>451</v>
      </c>
      <c r="C10" s="24">
        <v>290</v>
      </c>
      <c r="D10" s="24">
        <v>294</v>
      </c>
      <c r="E10" s="24">
        <v>232</v>
      </c>
      <c r="F10" s="24">
        <v>223</v>
      </c>
      <c r="G10" s="24">
        <v>247</v>
      </c>
      <c r="H10" s="24">
        <v>153</v>
      </c>
      <c r="I10" s="24" t="s">
        <v>186</v>
      </c>
      <c r="J10" s="24" t="s">
        <v>186</v>
      </c>
      <c r="K10" s="24" t="s">
        <v>186</v>
      </c>
      <c r="L10" s="24" t="s">
        <v>186</v>
      </c>
    </row>
    <row r="11" spans="1:12" ht="15.75" x14ac:dyDescent="0.25">
      <c r="A11" s="29" t="s">
        <v>159</v>
      </c>
      <c r="B11" s="24" t="s">
        <v>451</v>
      </c>
      <c r="C11" s="24">
        <v>7403</v>
      </c>
      <c r="D11" s="24">
        <v>8082</v>
      </c>
      <c r="E11" s="24">
        <v>8001</v>
      </c>
      <c r="F11" s="24">
        <v>7769</v>
      </c>
      <c r="G11" s="24">
        <v>7594</v>
      </c>
      <c r="H11" s="24">
        <v>13491</v>
      </c>
      <c r="I11" s="24">
        <v>12788</v>
      </c>
      <c r="J11" s="24">
        <v>10602</v>
      </c>
      <c r="K11" s="24">
        <v>10032</v>
      </c>
      <c r="L11" s="24">
        <v>8474</v>
      </c>
    </row>
    <row r="12" spans="1:12" ht="15.75" x14ac:dyDescent="0.25">
      <c r="A12" s="29" t="s">
        <v>455</v>
      </c>
      <c r="B12" s="24" t="s">
        <v>451</v>
      </c>
      <c r="C12" s="24">
        <v>2483</v>
      </c>
      <c r="D12" s="24">
        <v>2495</v>
      </c>
      <c r="E12" s="24">
        <v>2357</v>
      </c>
      <c r="F12" s="24">
        <v>2305</v>
      </c>
      <c r="G12" s="24">
        <v>2331</v>
      </c>
      <c r="H12" s="24">
        <v>4748</v>
      </c>
      <c r="I12" s="24">
        <v>4873</v>
      </c>
      <c r="J12" s="24">
        <v>4644</v>
      </c>
      <c r="K12" s="24">
        <v>4562</v>
      </c>
      <c r="L12" s="24">
        <v>3765</v>
      </c>
    </row>
    <row r="13" spans="1:12" ht="15.75" x14ac:dyDescent="0.25">
      <c r="A13" s="29" t="s">
        <v>456</v>
      </c>
      <c r="B13" s="24" t="s">
        <v>451</v>
      </c>
      <c r="C13" s="24">
        <v>513</v>
      </c>
      <c r="D13" s="24">
        <v>480</v>
      </c>
      <c r="E13" s="24">
        <v>331</v>
      </c>
      <c r="F13" s="24">
        <v>136</v>
      </c>
      <c r="G13" s="24">
        <v>164</v>
      </c>
      <c r="H13" s="24">
        <v>910</v>
      </c>
      <c r="I13" s="24">
        <v>994</v>
      </c>
      <c r="J13" s="24">
        <v>1231</v>
      </c>
      <c r="K13" s="24">
        <v>1182</v>
      </c>
      <c r="L13" s="24">
        <v>1170</v>
      </c>
    </row>
    <row r="14" spans="1:12" ht="15.75" x14ac:dyDescent="0.25">
      <c r="A14" s="29" t="s">
        <v>457</v>
      </c>
      <c r="B14" s="24" t="s">
        <v>451</v>
      </c>
      <c r="C14" s="24">
        <v>0</v>
      </c>
      <c r="D14" s="24">
        <v>0</v>
      </c>
      <c r="E14" s="24">
        <v>0</v>
      </c>
      <c r="F14" s="24">
        <v>0</v>
      </c>
      <c r="G14" s="24">
        <v>0</v>
      </c>
      <c r="H14" s="24">
        <v>5</v>
      </c>
      <c r="I14" s="24">
        <v>10</v>
      </c>
      <c r="J14" s="24">
        <v>4</v>
      </c>
      <c r="K14" s="24">
        <v>6</v>
      </c>
      <c r="L14" s="24">
        <v>2</v>
      </c>
    </row>
    <row r="15" spans="1:12" ht="15.75" x14ac:dyDescent="0.25">
      <c r="A15" s="29" t="s">
        <v>458</v>
      </c>
      <c r="B15" s="24" t="s">
        <v>451</v>
      </c>
      <c r="C15" s="24">
        <v>1970</v>
      </c>
      <c r="D15" s="24">
        <v>2015</v>
      </c>
      <c r="E15" s="24">
        <v>2026</v>
      </c>
      <c r="F15" s="24">
        <v>2169</v>
      </c>
      <c r="G15" s="24">
        <v>2167</v>
      </c>
      <c r="H15" s="24">
        <v>3833</v>
      </c>
      <c r="I15" s="24">
        <v>3869</v>
      </c>
      <c r="J15" s="24">
        <v>3409</v>
      </c>
      <c r="K15" s="24">
        <v>3374</v>
      </c>
      <c r="L15" s="24">
        <v>2593</v>
      </c>
    </row>
    <row r="16" spans="1:12" ht="15.75" x14ac:dyDescent="0.25">
      <c r="A16" s="29" t="s">
        <v>459</v>
      </c>
      <c r="B16" s="24" t="s">
        <v>451</v>
      </c>
      <c r="C16" s="24">
        <v>1310</v>
      </c>
      <c r="D16" s="24">
        <v>1410</v>
      </c>
      <c r="E16" s="24">
        <v>1404</v>
      </c>
      <c r="F16" s="24">
        <v>1536</v>
      </c>
      <c r="G16" s="24">
        <v>1514</v>
      </c>
      <c r="H16" s="24">
        <v>2020</v>
      </c>
      <c r="I16" s="24">
        <v>2181</v>
      </c>
      <c r="J16" s="24">
        <v>1875</v>
      </c>
      <c r="K16" s="24">
        <v>1844</v>
      </c>
      <c r="L16" s="24">
        <v>1288</v>
      </c>
    </row>
    <row r="17" spans="1:12" ht="15.75" x14ac:dyDescent="0.25">
      <c r="A17" s="29" t="s">
        <v>460</v>
      </c>
      <c r="B17" s="24" t="s">
        <v>451</v>
      </c>
      <c r="C17" s="24" t="s">
        <v>197</v>
      </c>
      <c r="D17" s="24" t="s">
        <v>197</v>
      </c>
      <c r="E17" s="24" t="s">
        <v>197</v>
      </c>
      <c r="F17" s="24" t="s">
        <v>197</v>
      </c>
      <c r="G17" s="24" t="s">
        <v>197</v>
      </c>
      <c r="H17" s="24" t="s">
        <v>197</v>
      </c>
      <c r="I17" s="24" t="s">
        <v>197</v>
      </c>
      <c r="J17" s="24" t="s">
        <v>197</v>
      </c>
      <c r="K17" s="24" t="s">
        <v>197</v>
      </c>
      <c r="L17" s="24">
        <v>74</v>
      </c>
    </row>
    <row r="18" spans="1:12" ht="15.75" x14ac:dyDescent="0.25">
      <c r="A18" s="29" t="s">
        <v>461</v>
      </c>
      <c r="B18" s="24" t="s">
        <v>451</v>
      </c>
      <c r="C18" s="24">
        <v>660</v>
      </c>
      <c r="D18" s="24">
        <v>605</v>
      </c>
      <c r="E18" s="24">
        <v>622</v>
      </c>
      <c r="F18" s="24">
        <v>633</v>
      </c>
      <c r="G18" s="24">
        <v>653</v>
      </c>
      <c r="H18" s="24">
        <v>1813</v>
      </c>
      <c r="I18" s="24">
        <v>1688</v>
      </c>
      <c r="J18" s="24">
        <v>1534</v>
      </c>
      <c r="K18" s="24">
        <v>1530</v>
      </c>
      <c r="L18" s="24">
        <v>1231</v>
      </c>
    </row>
    <row r="19" spans="1:12" ht="15.75" x14ac:dyDescent="0.25">
      <c r="A19" s="29" t="s">
        <v>462</v>
      </c>
      <c r="B19" s="24" t="s">
        <v>451</v>
      </c>
      <c r="C19" s="24">
        <v>30</v>
      </c>
      <c r="D19" s="24">
        <v>20</v>
      </c>
      <c r="E19" s="24">
        <v>23</v>
      </c>
      <c r="F19" s="24">
        <v>32</v>
      </c>
      <c r="G19" s="24">
        <v>33</v>
      </c>
      <c r="H19" s="24">
        <v>124</v>
      </c>
      <c r="I19" s="24">
        <v>120</v>
      </c>
      <c r="J19" s="24">
        <v>0</v>
      </c>
      <c r="K19" s="24">
        <v>0</v>
      </c>
      <c r="L19" s="24">
        <v>0</v>
      </c>
    </row>
    <row r="20" spans="1:12" ht="15.75" x14ac:dyDescent="0.25">
      <c r="A20" s="29" t="s">
        <v>463</v>
      </c>
      <c r="B20" s="24" t="s">
        <v>451</v>
      </c>
      <c r="C20" s="24">
        <v>622</v>
      </c>
      <c r="D20" s="24">
        <v>576</v>
      </c>
      <c r="E20" s="24">
        <v>591</v>
      </c>
      <c r="F20" s="24">
        <v>596</v>
      </c>
      <c r="G20" s="24">
        <v>616</v>
      </c>
      <c r="H20" s="24">
        <v>1681</v>
      </c>
      <c r="I20" s="24">
        <v>1566</v>
      </c>
      <c r="J20" s="24">
        <v>1534</v>
      </c>
      <c r="K20" s="24">
        <v>1530</v>
      </c>
      <c r="L20" s="24">
        <v>1231</v>
      </c>
    </row>
    <row r="21" spans="1:12" ht="15.75" x14ac:dyDescent="0.25">
      <c r="A21" s="29" t="s">
        <v>464</v>
      </c>
      <c r="B21" s="24" t="s">
        <v>451</v>
      </c>
      <c r="C21" s="24">
        <v>8</v>
      </c>
      <c r="D21" s="24">
        <v>9</v>
      </c>
      <c r="E21" s="24">
        <v>7</v>
      </c>
      <c r="F21" s="24">
        <v>5</v>
      </c>
      <c r="G21" s="24">
        <v>4</v>
      </c>
      <c r="H21" s="24">
        <v>8</v>
      </c>
      <c r="I21" s="24">
        <v>2</v>
      </c>
      <c r="J21" s="24" t="s">
        <v>186</v>
      </c>
      <c r="K21" s="24" t="s">
        <v>186</v>
      </c>
      <c r="L21" s="24" t="s">
        <v>186</v>
      </c>
    </row>
    <row r="22" spans="1:12" ht="15.75" x14ac:dyDescent="0.25">
      <c r="A22" s="29" t="s">
        <v>465</v>
      </c>
      <c r="B22" s="24" t="s">
        <v>451</v>
      </c>
      <c r="C22" s="24">
        <v>315</v>
      </c>
      <c r="D22" s="24">
        <v>317</v>
      </c>
      <c r="E22" s="24">
        <v>254</v>
      </c>
      <c r="F22" s="24">
        <v>106</v>
      </c>
      <c r="G22" s="24">
        <v>101</v>
      </c>
      <c r="H22" s="24">
        <v>654</v>
      </c>
      <c r="I22" s="24">
        <v>787</v>
      </c>
      <c r="J22" s="24">
        <v>937</v>
      </c>
      <c r="K22" s="24">
        <v>937</v>
      </c>
      <c r="L22" s="24">
        <v>954</v>
      </c>
    </row>
    <row r="23" spans="1:12" ht="15.75" x14ac:dyDescent="0.25">
      <c r="A23" s="29" t="s">
        <v>466</v>
      </c>
      <c r="B23" s="24" t="s">
        <v>451</v>
      </c>
      <c r="C23" s="24">
        <v>198</v>
      </c>
      <c r="D23" s="24">
        <v>163</v>
      </c>
      <c r="E23" s="24">
        <v>77</v>
      </c>
      <c r="F23" s="24">
        <v>30</v>
      </c>
      <c r="G23" s="24">
        <v>63</v>
      </c>
      <c r="H23" s="24">
        <v>256</v>
      </c>
      <c r="I23" s="24">
        <v>207</v>
      </c>
      <c r="J23" s="24">
        <v>294</v>
      </c>
      <c r="K23" s="24">
        <v>245</v>
      </c>
      <c r="L23" s="24">
        <v>216</v>
      </c>
    </row>
    <row r="24" spans="1:12" ht="15.75" x14ac:dyDescent="0.25">
      <c r="A24" s="29" t="s">
        <v>467</v>
      </c>
      <c r="B24" s="24" t="s">
        <v>451</v>
      </c>
      <c r="C24" s="24">
        <v>0</v>
      </c>
      <c r="D24" s="24">
        <v>0</v>
      </c>
      <c r="E24" s="24">
        <v>0</v>
      </c>
      <c r="F24" s="24">
        <v>0</v>
      </c>
      <c r="G24" s="24">
        <v>0</v>
      </c>
      <c r="H24" s="24">
        <v>2</v>
      </c>
      <c r="I24" s="24">
        <v>5</v>
      </c>
      <c r="J24" s="24">
        <v>0</v>
      </c>
      <c r="K24" s="24">
        <v>4</v>
      </c>
      <c r="L24" s="24">
        <v>2</v>
      </c>
    </row>
    <row r="25" spans="1:12" ht="15.75" x14ac:dyDescent="0.25">
      <c r="A25" s="29" t="s">
        <v>468</v>
      </c>
      <c r="B25" s="24" t="s">
        <v>451</v>
      </c>
      <c r="C25" s="24">
        <v>0</v>
      </c>
      <c r="D25" s="24">
        <v>0</v>
      </c>
      <c r="E25" s="24">
        <v>0</v>
      </c>
      <c r="F25" s="24">
        <v>0</v>
      </c>
      <c r="G25" s="24">
        <v>0</v>
      </c>
      <c r="H25" s="24">
        <v>3</v>
      </c>
      <c r="I25" s="24">
        <v>5</v>
      </c>
      <c r="J25" s="24">
        <v>4</v>
      </c>
      <c r="K25" s="24">
        <v>2</v>
      </c>
      <c r="L25" s="24">
        <v>0</v>
      </c>
    </row>
    <row r="26" spans="1:12" ht="15.75" x14ac:dyDescent="0.25">
      <c r="A26" s="29" t="s">
        <v>469</v>
      </c>
      <c r="B26" s="24" t="s">
        <v>451</v>
      </c>
      <c r="C26" s="24">
        <v>1846</v>
      </c>
      <c r="D26" s="24">
        <v>1909</v>
      </c>
      <c r="E26" s="24">
        <v>1895</v>
      </c>
      <c r="F26" s="24">
        <v>1975</v>
      </c>
      <c r="G26" s="24">
        <v>1964</v>
      </c>
      <c r="H26" s="24">
        <v>3291</v>
      </c>
      <c r="I26" s="24">
        <v>3363</v>
      </c>
      <c r="J26" s="24">
        <v>2928</v>
      </c>
      <c r="K26" s="24">
        <v>2903</v>
      </c>
      <c r="L26" s="24">
        <v>2057</v>
      </c>
    </row>
    <row r="27" spans="1:12" ht="15.75" x14ac:dyDescent="0.25">
      <c r="A27" s="29" t="s">
        <v>470</v>
      </c>
      <c r="B27" s="24" t="s">
        <v>451</v>
      </c>
      <c r="C27" s="24">
        <v>124</v>
      </c>
      <c r="D27" s="24">
        <v>106</v>
      </c>
      <c r="E27" s="24">
        <v>131</v>
      </c>
      <c r="F27" s="24">
        <v>194</v>
      </c>
      <c r="G27" s="24">
        <v>203</v>
      </c>
      <c r="H27" s="24">
        <v>542</v>
      </c>
      <c r="I27" s="24">
        <v>506</v>
      </c>
      <c r="J27" s="24">
        <v>481</v>
      </c>
      <c r="K27" s="24">
        <v>471</v>
      </c>
      <c r="L27" s="24">
        <v>536</v>
      </c>
    </row>
    <row r="28" spans="1:12" ht="15.75" x14ac:dyDescent="0.25">
      <c r="A28" s="29" t="s">
        <v>471</v>
      </c>
      <c r="B28" s="24" t="s">
        <v>451</v>
      </c>
      <c r="C28" s="24" t="s">
        <v>197</v>
      </c>
      <c r="D28" s="24" t="s">
        <v>197</v>
      </c>
      <c r="E28" s="24">
        <v>0</v>
      </c>
      <c r="F28" s="24">
        <v>0</v>
      </c>
      <c r="G28" s="24">
        <v>102</v>
      </c>
      <c r="H28" s="24">
        <v>1813</v>
      </c>
      <c r="I28" s="24">
        <v>1688</v>
      </c>
      <c r="J28" s="24">
        <v>1534</v>
      </c>
      <c r="K28" s="24">
        <v>1530</v>
      </c>
      <c r="L28" s="24">
        <v>1231</v>
      </c>
    </row>
    <row r="29" spans="1:12" ht="15.75" x14ac:dyDescent="0.25">
      <c r="A29" s="29" t="s">
        <v>472</v>
      </c>
      <c r="B29" s="24" t="s">
        <v>451</v>
      </c>
      <c r="C29" s="24">
        <v>132</v>
      </c>
      <c r="D29" s="24">
        <v>104</v>
      </c>
      <c r="E29" s="24">
        <v>277</v>
      </c>
      <c r="F29" s="24">
        <v>291</v>
      </c>
      <c r="G29" s="24">
        <v>224</v>
      </c>
      <c r="H29" s="24" t="s">
        <v>197</v>
      </c>
      <c r="I29" s="24" t="s">
        <v>197</v>
      </c>
      <c r="J29" s="24" t="s">
        <v>197</v>
      </c>
      <c r="K29" s="24" t="s">
        <v>197</v>
      </c>
      <c r="L29" s="24" t="s">
        <v>197</v>
      </c>
    </row>
    <row r="30" spans="1:12" ht="15.75" x14ac:dyDescent="0.25">
      <c r="A30" s="29" t="s">
        <v>473</v>
      </c>
      <c r="B30" s="24" t="s">
        <v>451</v>
      </c>
      <c r="C30" s="24">
        <v>530</v>
      </c>
      <c r="D30" s="24">
        <v>501</v>
      </c>
      <c r="E30" s="24">
        <v>345</v>
      </c>
      <c r="F30" s="24">
        <v>342</v>
      </c>
      <c r="G30" s="24">
        <v>327</v>
      </c>
      <c r="H30" s="24" t="s">
        <v>197</v>
      </c>
      <c r="I30" s="24" t="s">
        <v>197</v>
      </c>
      <c r="J30" s="24" t="s">
        <v>197</v>
      </c>
      <c r="K30" s="24" t="s">
        <v>197</v>
      </c>
      <c r="L30" s="24" t="s">
        <v>197</v>
      </c>
    </row>
    <row r="31" spans="1:12" ht="15.75" x14ac:dyDescent="0.25">
      <c r="A31" s="29" t="s">
        <v>474</v>
      </c>
      <c r="B31" s="24" t="s">
        <v>451</v>
      </c>
      <c r="C31" s="24" t="s">
        <v>197</v>
      </c>
      <c r="D31" s="24" t="s">
        <v>197</v>
      </c>
      <c r="E31" s="24">
        <v>0</v>
      </c>
      <c r="F31" s="24">
        <v>0</v>
      </c>
      <c r="G31" s="24">
        <v>95</v>
      </c>
      <c r="H31" s="24">
        <v>2020</v>
      </c>
      <c r="I31" s="24">
        <v>2181</v>
      </c>
      <c r="J31" s="24">
        <v>1875</v>
      </c>
      <c r="K31" s="24">
        <v>1844</v>
      </c>
      <c r="L31" s="24">
        <v>1288</v>
      </c>
    </row>
    <row r="32" spans="1:12" ht="15.75" x14ac:dyDescent="0.25">
      <c r="A32" s="29" t="s">
        <v>475</v>
      </c>
      <c r="B32" s="24" t="s">
        <v>451</v>
      </c>
      <c r="C32" s="24" t="s">
        <v>197</v>
      </c>
      <c r="D32" s="24" t="s">
        <v>197</v>
      </c>
      <c r="E32" s="24">
        <v>212</v>
      </c>
      <c r="F32" s="24">
        <v>270</v>
      </c>
      <c r="G32" s="24">
        <v>214</v>
      </c>
      <c r="H32" s="24" t="s">
        <v>197</v>
      </c>
      <c r="I32" s="24" t="s">
        <v>197</v>
      </c>
      <c r="J32" s="24" t="s">
        <v>197</v>
      </c>
      <c r="K32" s="24" t="s">
        <v>197</v>
      </c>
      <c r="L32" s="24" t="s">
        <v>197</v>
      </c>
    </row>
    <row r="33" spans="1:12" ht="15.75" x14ac:dyDescent="0.25">
      <c r="A33" s="29" t="s">
        <v>476</v>
      </c>
      <c r="B33" s="24" t="s">
        <v>451</v>
      </c>
      <c r="C33" s="24">
        <v>1310</v>
      </c>
      <c r="D33" s="24">
        <v>1411</v>
      </c>
      <c r="E33" s="24">
        <v>1192</v>
      </c>
      <c r="F33" s="24">
        <v>1266</v>
      </c>
      <c r="G33" s="24">
        <v>1205</v>
      </c>
      <c r="H33" s="24" t="s">
        <v>197</v>
      </c>
      <c r="I33" s="24" t="s">
        <v>197</v>
      </c>
      <c r="J33" s="24" t="s">
        <v>197</v>
      </c>
      <c r="K33" s="24" t="s">
        <v>197</v>
      </c>
      <c r="L33" s="24" t="s">
        <v>197</v>
      </c>
    </row>
    <row r="34" spans="1:12" ht="15.75" x14ac:dyDescent="0.25">
      <c r="A34" s="29" t="s">
        <v>477</v>
      </c>
      <c r="B34" s="24" t="s">
        <v>451</v>
      </c>
      <c r="C34" s="24">
        <v>10</v>
      </c>
      <c r="D34" s="24">
        <v>10</v>
      </c>
      <c r="E34" s="24">
        <v>2</v>
      </c>
      <c r="F34" s="24">
        <v>8</v>
      </c>
      <c r="G34" s="24">
        <v>10</v>
      </c>
      <c r="H34" s="24">
        <v>26</v>
      </c>
      <c r="I34" s="24">
        <v>16</v>
      </c>
      <c r="J34" s="24">
        <v>19</v>
      </c>
      <c r="K34" s="24">
        <v>23</v>
      </c>
      <c r="L34" s="24">
        <v>93</v>
      </c>
    </row>
    <row r="35" spans="1:12" ht="15.75" x14ac:dyDescent="0.25">
      <c r="A35" s="29" t="s">
        <v>478</v>
      </c>
      <c r="B35" s="24" t="s">
        <v>451</v>
      </c>
      <c r="C35" s="24">
        <v>33</v>
      </c>
      <c r="D35" s="24">
        <v>25</v>
      </c>
      <c r="E35" s="24">
        <v>43</v>
      </c>
      <c r="F35" s="24">
        <v>54</v>
      </c>
      <c r="G35" s="24">
        <v>72</v>
      </c>
      <c r="H35" s="24">
        <v>72</v>
      </c>
      <c r="I35" s="24">
        <v>106</v>
      </c>
      <c r="J35" s="24">
        <v>160</v>
      </c>
      <c r="K35" s="24">
        <v>111</v>
      </c>
      <c r="L35" s="24">
        <v>136</v>
      </c>
    </row>
    <row r="36" spans="1:12" ht="15.75" x14ac:dyDescent="0.25">
      <c r="A36" s="29" t="s">
        <v>479</v>
      </c>
      <c r="B36" s="24" t="s">
        <v>451</v>
      </c>
      <c r="C36" s="24">
        <v>0</v>
      </c>
      <c r="D36" s="24">
        <v>0</v>
      </c>
      <c r="E36" s="24">
        <v>0</v>
      </c>
      <c r="F36" s="24">
        <v>0</v>
      </c>
      <c r="G36" s="24">
        <v>0</v>
      </c>
      <c r="H36" s="24">
        <v>0</v>
      </c>
      <c r="I36" s="24">
        <v>0</v>
      </c>
      <c r="J36" s="24">
        <v>0</v>
      </c>
      <c r="K36" s="24">
        <v>3</v>
      </c>
      <c r="L36" s="24">
        <v>17</v>
      </c>
    </row>
    <row r="37" spans="1:12" ht="15.75" x14ac:dyDescent="0.25">
      <c r="A37" s="29" t="s">
        <v>480</v>
      </c>
      <c r="B37" s="24" t="s">
        <v>451</v>
      </c>
      <c r="C37" s="24">
        <v>2676</v>
      </c>
      <c r="D37" s="24">
        <v>2820</v>
      </c>
      <c r="E37" s="24">
        <v>2797</v>
      </c>
      <c r="F37" s="24">
        <v>3838</v>
      </c>
      <c r="G37" s="24">
        <v>4237</v>
      </c>
      <c r="H37" s="24">
        <v>4954</v>
      </c>
      <c r="I37" s="24">
        <v>5615</v>
      </c>
      <c r="J37" s="24">
        <v>6691</v>
      </c>
      <c r="K37" s="24">
        <v>7395</v>
      </c>
      <c r="L37" s="24">
        <v>8826</v>
      </c>
    </row>
    <row r="38" spans="1:12" ht="15.75" x14ac:dyDescent="0.25">
      <c r="A38" s="29" t="s">
        <v>481</v>
      </c>
      <c r="B38" s="24" t="s">
        <v>451</v>
      </c>
      <c r="C38" s="24">
        <v>406</v>
      </c>
      <c r="D38" s="24">
        <v>440</v>
      </c>
      <c r="E38" s="24">
        <v>415</v>
      </c>
      <c r="F38" s="24">
        <v>650</v>
      </c>
      <c r="G38" s="24">
        <v>728</v>
      </c>
      <c r="H38" s="24">
        <v>797</v>
      </c>
      <c r="I38" s="24">
        <v>1097</v>
      </c>
      <c r="J38" s="24">
        <v>1412</v>
      </c>
      <c r="K38" s="24" t="s">
        <v>186</v>
      </c>
      <c r="L38" s="24" t="s">
        <v>186</v>
      </c>
    </row>
    <row r="39" spans="1:12" ht="15.75" x14ac:dyDescent="0.25">
      <c r="A39" s="29" t="s">
        <v>482</v>
      </c>
      <c r="B39" s="24" t="s">
        <v>451</v>
      </c>
      <c r="C39" s="24" t="s">
        <v>197</v>
      </c>
      <c r="D39" s="24" t="s">
        <v>197</v>
      </c>
      <c r="E39" s="24" t="s">
        <v>197</v>
      </c>
      <c r="F39" s="24" t="s">
        <v>197</v>
      </c>
      <c r="G39" s="24" t="s">
        <v>197</v>
      </c>
      <c r="H39" s="24" t="s">
        <v>197</v>
      </c>
      <c r="I39" s="24" t="s">
        <v>197</v>
      </c>
      <c r="J39" s="24" t="s">
        <v>197</v>
      </c>
      <c r="K39" s="24" t="s">
        <v>186</v>
      </c>
      <c r="L39" s="24" t="s">
        <v>186</v>
      </c>
    </row>
    <row r="40" spans="1:12" ht="15.75" x14ac:dyDescent="0.25">
      <c r="A40" s="29" t="s">
        <v>483</v>
      </c>
      <c r="B40" s="24" t="s">
        <v>451</v>
      </c>
      <c r="C40" s="24">
        <v>1386</v>
      </c>
      <c r="D40" s="24">
        <v>1376</v>
      </c>
      <c r="E40" s="24">
        <v>1514</v>
      </c>
      <c r="F40" s="24">
        <v>1571</v>
      </c>
      <c r="G40" s="24">
        <v>1694</v>
      </c>
      <c r="H40" s="24">
        <v>2146</v>
      </c>
      <c r="I40" s="24">
        <v>1992</v>
      </c>
      <c r="J40" s="24">
        <v>1863</v>
      </c>
      <c r="K40" s="24" t="s">
        <v>186</v>
      </c>
      <c r="L40" s="24" t="s">
        <v>186</v>
      </c>
    </row>
    <row r="41" spans="1:12" ht="15.75" x14ac:dyDescent="0.25">
      <c r="A41" s="29" t="s">
        <v>484</v>
      </c>
      <c r="B41" s="24" t="s">
        <v>451</v>
      </c>
      <c r="C41" s="24">
        <v>884</v>
      </c>
      <c r="D41" s="24">
        <v>1004</v>
      </c>
      <c r="E41" s="24">
        <v>868</v>
      </c>
      <c r="F41" s="24">
        <v>1617</v>
      </c>
      <c r="G41" s="24">
        <v>1815</v>
      </c>
      <c r="H41" s="24">
        <v>2011</v>
      </c>
      <c r="I41" s="24">
        <v>2526</v>
      </c>
      <c r="J41" s="24">
        <v>3416</v>
      </c>
      <c r="K41" s="24" t="s">
        <v>186</v>
      </c>
      <c r="L41" s="24" t="s">
        <v>186</v>
      </c>
    </row>
    <row r="42" spans="1:12" ht="15.75" x14ac:dyDescent="0.25">
      <c r="A42" s="29" t="s">
        <v>485</v>
      </c>
      <c r="B42" s="24" t="s">
        <v>451</v>
      </c>
      <c r="C42" s="24">
        <v>61</v>
      </c>
      <c r="D42" s="24">
        <v>50</v>
      </c>
      <c r="E42" s="24">
        <v>48</v>
      </c>
      <c r="F42" s="24">
        <v>41</v>
      </c>
      <c r="G42" s="24">
        <v>34</v>
      </c>
      <c r="H42" s="24">
        <v>73</v>
      </c>
      <c r="I42" s="24">
        <v>44</v>
      </c>
      <c r="J42" s="24">
        <v>60</v>
      </c>
      <c r="K42" s="24">
        <v>42</v>
      </c>
      <c r="L42" s="24">
        <v>150</v>
      </c>
    </row>
    <row r="43" spans="1:12" ht="15.75" x14ac:dyDescent="0.25">
      <c r="A43" s="29" t="s">
        <v>486</v>
      </c>
      <c r="B43" s="24" t="s">
        <v>451</v>
      </c>
      <c r="C43" s="24">
        <v>915</v>
      </c>
      <c r="D43" s="24">
        <v>1125</v>
      </c>
      <c r="E43" s="24">
        <v>866</v>
      </c>
      <c r="F43" s="24">
        <v>1672</v>
      </c>
      <c r="G43" s="24">
        <v>2050</v>
      </c>
      <c r="H43" s="24">
        <v>1950</v>
      </c>
      <c r="I43" s="24">
        <v>2518</v>
      </c>
      <c r="J43" s="24">
        <v>3137</v>
      </c>
      <c r="K43" s="24">
        <v>3934</v>
      </c>
      <c r="L43" s="24">
        <v>5040</v>
      </c>
    </row>
    <row r="44" spans="1:12" ht="15.75" x14ac:dyDescent="0.25">
      <c r="A44" s="29" t="s">
        <v>487</v>
      </c>
      <c r="B44" s="24" t="s">
        <v>451</v>
      </c>
      <c r="C44" s="24">
        <v>3</v>
      </c>
      <c r="D44" s="24">
        <v>1</v>
      </c>
      <c r="E44" s="24">
        <v>0</v>
      </c>
      <c r="F44" s="24">
        <v>1</v>
      </c>
      <c r="G44" s="24">
        <v>0</v>
      </c>
      <c r="H44" s="24">
        <v>2</v>
      </c>
      <c r="I44" s="24">
        <v>2</v>
      </c>
      <c r="J44" s="24">
        <v>9</v>
      </c>
      <c r="K44" s="24">
        <v>4</v>
      </c>
      <c r="L44" s="24">
        <v>3</v>
      </c>
    </row>
    <row r="45" spans="1:12" ht="15.75" x14ac:dyDescent="0.25">
      <c r="A45" s="29" t="s">
        <v>488</v>
      </c>
      <c r="B45" s="24" t="s">
        <v>451</v>
      </c>
      <c r="C45" s="24">
        <v>316</v>
      </c>
      <c r="D45" s="24">
        <v>267</v>
      </c>
      <c r="E45" s="24">
        <v>371</v>
      </c>
      <c r="F45" s="24">
        <v>548</v>
      </c>
      <c r="G45" s="24">
        <v>462</v>
      </c>
      <c r="H45" s="24">
        <v>783</v>
      </c>
      <c r="I45" s="24">
        <v>1059</v>
      </c>
      <c r="J45" s="24">
        <v>1622</v>
      </c>
      <c r="K45" s="24">
        <v>1532</v>
      </c>
      <c r="L45" s="24">
        <v>1386</v>
      </c>
    </row>
    <row r="46" spans="1:12" ht="15.75" x14ac:dyDescent="0.25">
      <c r="A46" s="29" t="s">
        <v>489</v>
      </c>
      <c r="B46" s="24" t="s">
        <v>451</v>
      </c>
      <c r="C46" s="24">
        <v>155</v>
      </c>
      <c r="D46" s="24">
        <v>139</v>
      </c>
      <c r="E46" s="24">
        <v>178</v>
      </c>
      <c r="F46" s="24">
        <v>302</v>
      </c>
      <c r="G46" s="24">
        <v>219</v>
      </c>
      <c r="H46" s="24">
        <v>400</v>
      </c>
      <c r="I46" s="24">
        <v>603</v>
      </c>
      <c r="J46" s="24">
        <v>964</v>
      </c>
      <c r="K46" s="24">
        <v>906</v>
      </c>
      <c r="L46" s="24">
        <v>808</v>
      </c>
    </row>
    <row r="47" spans="1:12" ht="15.75" x14ac:dyDescent="0.25">
      <c r="A47" s="29" t="s">
        <v>490</v>
      </c>
      <c r="B47" s="24" t="s">
        <v>451</v>
      </c>
      <c r="C47" s="24">
        <v>45</v>
      </c>
      <c r="D47" s="24">
        <v>34</v>
      </c>
      <c r="E47" s="24">
        <v>51</v>
      </c>
      <c r="F47" s="24">
        <v>84</v>
      </c>
      <c r="G47" s="24">
        <v>65</v>
      </c>
      <c r="H47" s="24">
        <v>117</v>
      </c>
      <c r="I47" s="24">
        <v>135</v>
      </c>
      <c r="J47" s="24">
        <v>247</v>
      </c>
      <c r="K47" s="24">
        <v>227</v>
      </c>
      <c r="L47" s="24">
        <v>182</v>
      </c>
    </row>
    <row r="48" spans="1:12" ht="15.75" x14ac:dyDescent="0.25">
      <c r="A48" s="29" t="s">
        <v>491</v>
      </c>
      <c r="B48" s="24" t="s">
        <v>451</v>
      </c>
      <c r="C48" s="24">
        <v>18</v>
      </c>
      <c r="D48" s="24">
        <v>16</v>
      </c>
      <c r="E48" s="24">
        <v>28</v>
      </c>
      <c r="F48" s="24">
        <v>36</v>
      </c>
      <c r="G48" s="24">
        <v>35</v>
      </c>
      <c r="H48" s="24">
        <v>53</v>
      </c>
      <c r="I48" s="24">
        <v>78</v>
      </c>
      <c r="J48" s="24">
        <v>106</v>
      </c>
      <c r="K48" s="24">
        <v>105</v>
      </c>
      <c r="L48" s="24">
        <v>76</v>
      </c>
    </row>
    <row r="49" spans="1:12" ht="15.75" x14ac:dyDescent="0.25">
      <c r="A49" s="29" t="s">
        <v>492</v>
      </c>
      <c r="B49" s="24" t="s">
        <v>451</v>
      </c>
      <c r="C49" s="24">
        <v>14</v>
      </c>
      <c r="D49" s="24">
        <v>11</v>
      </c>
      <c r="E49" s="24">
        <v>16</v>
      </c>
      <c r="F49" s="24">
        <v>23</v>
      </c>
      <c r="G49" s="24">
        <v>16</v>
      </c>
      <c r="H49" s="24">
        <v>37</v>
      </c>
      <c r="I49" s="24">
        <v>48</v>
      </c>
      <c r="J49" s="24">
        <v>62</v>
      </c>
      <c r="K49" s="24">
        <v>65</v>
      </c>
      <c r="L49" s="24">
        <v>61</v>
      </c>
    </row>
    <row r="50" spans="1:12" ht="15.75" x14ac:dyDescent="0.25">
      <c r="A50" s="29" t="s">
        <v>493</v>
      </c>
      <c r="B50" s="24" t="s">
        <v>451</v>
      </c>
      <c r="C50" s="24">
        <v>84</v>
      </c>
      <c r="D50" s="24">
        <v>68</v>
      </c>
      <c r="E50" s="24">
        <v>98</v>
      </c>
      <c r="F50" s="24">
        <v>103</v>
      </c>
      <c r="G50" s="24">
        <v>127</v>
      </c>
      <c r="H50" s="24">
        <v>176</v>
      </c>
      <c r="I50" s="24">
        <v>195</v>
      </c>
      <c r="J50" s="24">
        <v>243</v>
      </c>
      <c r="K50" s="24">
        <v>229</v>
      </c>
      <c r="L50" s="24">
        <v>259</v>
      </c>
    </row>
    <row r="51" spans="1:12" ht="15.75" x14ac:dyDescent="0.25">
      <c r="A51" s="29" t="s">
        <v>494</v>
      </c>
      <c r="B51" s="24" t="s">
        <v>451</v>
      </c>
      <c r="C51" s="24">
        <v>477</v>
      </c>
      <c r="D51" s="24">
        <v>670</v>
      </c>
      <c r="E51" s="24">
        <v>411</v>
      </c>
      <c r="F51" s="24">
        <v>1120</v>
      </c>
      <c r="G51" s="24">
        <v>1560</v>
      </c>
      <c r="H51" s="24">
        <v>1161</v>
      </c>
      <c r="I51" s="24">
        <v>1177</v>
      </c>
      <c r="J51" s="24">
        <v>1624</v>
      </c>
      <c r="K51" s="24">
        <v>1933</v>
      </c>
      <c r="L51" s="24">
        <v>3374</v>
      </c>
    </row>
    <row r="52" spans="1:12" ht="15.75" x14ac:dyDescent="0.25">
      <c r="A52" s="29" t="s">
        <v>495</v>
      </c>
      <c r="B52" s="24" t="s">
        <v>451</v>
      </c>
      <c r="C52" s="24">
        <v>198</v>
      </c>
      <c r="D52" s="24">
        <v>162</v>
      </c>
      <c r="E52" s="24">
        <v>242</v>
      </c>
      <c r="F52" s="24">
        <v>333</v>
      </c>
      <c r="G52" s="24">
        <v>315</v>
      </c>
      <c r="H52" s="24">
        <v>433</v>
      </c>
      <c r="I52" s="24">
        <v>793</v>
      </c>
      <c r="J52" s="24">
        <v>1273</v>
      </c>
      <c r="K52" s="24">
        <v>1249</v>
      </c>
      <c r="L52" s="24">
        <v>1003</v>
      </c>
    </row>
    <row r="53" spans="1:12" ht="15.75" x14ac:dyDescent="0.25">
      <c r="A53" s="29" t="s">
        <v>496</v>
      </c>
      <c r="B53" s="24" t="s">
        <v>451</v>
      </c>
      <c r="C53" s="24">
        <v>438</v>
      </c>
      <c r="D53" s="24">
        <v>455</v>
      </c>
      <c r="E53" s="24">
        <v>455</v>
      </c>
      <c r="F53" s="24">
        <v>552</v>
      </c>
      <c r="G53" s="24">
        <v>490</v>
      </c>
      <c r="H53" s="24">
        <v>789</v>
      </c>
      <c r="I53" s="24">
        <v>1341</v>
      </c>
      <c r="J53" s="24">
        <v>1513</v>
      </c>
      <c r="K53" s="24">
        <v>2001</v>
      </c>
      <c r="L53" s="24">
        <v>1666</v>
      </c>
    </row>
    <row r="54" spans="1:12" ht="15.75" x14ac:dyDescent="0.25">
      <c r="A54" s="29" t="s">
        <v>497</v>
      </c>
      <c r="B54" s="24" t="s">
        <v>451</v>
      </c>
      <c r="C54" s="24">
        <v>121</v>
      </c>
      <c r="D54" s="24">
        <v>106</v>
      </c>
      <c r="E54" s="24">
        <v>129</v>
      </c>
      <c r="F54" s="24">
        <v>216</v>
      </c>
      <c r="G54" s="24">
        <v>147</v>
      </c>
      <c r="H54" s="24">
        <v>352</v>
      </c>
      <c r="I54" s="24">
        <v>268</v>
      </c>
      <c r="J54" s="24">
        <v>358</v>
      </c>
      <c r="K54" s="24">
        <v>287</v>
      </c>
      <c r="L54" s="24">
        <v>386</v>
      </c>
    </row>
    <row r="55" spans="1:12" ht="30.75" x14ac:dyDescent="0.25">
      <c r="A55" s="29" t="s">
        <v>498</v>
      </c>
      <c r="B55" s="24" t="s">
        <v>499</v>
      </c>
      <c r="C55" s="131">
        <v>11.1</v>
      </c>
      <c r="D55" s="131">
        <v>8.1</v>
      </c>
      <c r="E55" s="131">
        <v>13.1</v>
      </c>
      <c r="F55" s="131">
        <v>9.1999999999999993</v>
      </c>
      <c r="G55" s="131">
        <v>8.1999999999999993</v>
      </c>
      <c r="H55" s="131">
        <v>11.4</v>
      </c>
      <c r="I55" s="131">
        <v>10.5</v>
      </c>
      <c r="J55" s="131">
        <v>11</v>
      </c>
      <c r="K55" s="131">
        <v>6.6</v>
      </c>
      <c r="L55" s="131" t="s">
        <v>186</v>
      </c>
    </row>
    <row r="56" spans="1:12" ht="30.75" x14ac:dyDescent="0.25">
      <c r="A56" s="29" t="s">
        <v>500</v>
      </c>
      <c r="B56" s="24" t="s">
        <v>499</v>
      </c>
      <c r="C56" s="131">
        <v>11.7</v>
      </c>
      <c r="D56" s="131">
        <v>8.6</v>
      </c>
      <c r="E56" s="131">
        <v>18.100000000000001</v>
      </c>
      <c r="F56" s="131">
        <v>9.5</v>
      </c>
      <c r="G56" s="131">
        <v>7.8</v>
      </c>
      <c r="H56" s="131">
        <v>12.9</v>
      </c>
      <c r="I56" s="131">
        <v>15.3</v>
      </c>
      <c r="J56" s="131">
        <v>14.6</v>
      </c>
      <c r="K56" s="131" t="s">
        <v>186</v>
      </c>
      <c r="L56" s="131" t="s">
        <v>186</v>
      </c>
    </row>
    <row r="57" spans="1:12" ht="30.75" x14ac:dyDescent="0.25">
      <c r="A57" s="29" t="s">
        <v>501</v>
      </c>
      <c r="B57" s="24" t="s">
        <v>499</v>
      </c>
      <c r="C57" s="131">
        <v>10.3</v>
      </c>
      <c r="D57" s="131">
        <v>7.5</v>
      </c>
      <c r="E57" s="131">
        <v>7.6</v>
      </c>
      <c r="F57" s="131">
        <v>8.6</v>
      </c>
      <c r="G57" s="131">
        <v>9.1999999999999993</v>
      </c>
      <c r="H57" s="131">
        <v>9.4</v>
      </c>
      <c r="I57" s="131">
        <v>4.9000000000000004</v>
      </c>
      <c r="J57" s="131">
        <v>5.4</v>
      </c>
      <c r="K57" s="131" t="s">
        <v>186</v>
      </c>
      <c r="L57" s="131" t="s">
        <v>186</v>
      </c>
    </row>
    <row r="58" spans="1:12" ht="15.75" x14ac:dyDescent="0.25">
      <c r="A58" s="29" t="s">
        <v>502</v>
      </c>
      <c r="B58" s="24" t="s">
        <v>451</v>
      </c>
      <c r="C58" s="24">
        <v>883</v>
      </c>
      <c r="D58" s="24">
        <v>807</v>
      </c>
      <c r="E58" s="24">
        <v>710</v>
      </c>
      <c r="F58" s="24">
        <v>520</v>
      </c>
      <c r="G58" s="24">
        <v>568</v>
      </c>
      <c r="H58" s="24">
        <v>1680</v>
      </c>
      <c r="I58" s="24">
        <v>1770</v>
      </c>
      <c r="J58" s="24">
        <v>1785</v>
      </c>
      <c r="K58" s="24">
        <v>1940</v>
      </c>
      <c r="L58" s="24">
        <v>1853</v>
      </c>
    </row>
    <row r="59" spans="1:12" ht="15.75" x14ac:dyDescent="0.25">
      <c r="A59" s="29" t="s">
        <v>503</v>
      </c>
      <c r="B59" s="24" t="s">
        <v>451</v>
      </c>
      <c r="C59" s="24">
        <v>683</v>
      </c>
      <c r="D59" s="24">
        <v>672</v>
      </c>
      <c r="E59" s="24">
        <v>708</v>
      </c>
      <c r="F59" s="24">
        <v>1589</v>
      </c>
      <c r="G59" s="24">
        <v>2032</v>
      </c>
      <c r="H59" s="24">
        <v>1640</v>
      </c>
      <c r="I59" s="24">
        <v>2060</v>
      </c>
      <c r="J59" s="24">
        <v>2810</v>
      </c>
      <c r="K59" s="24">
        <v>3177</v>
      </c>
      <c r="L59" s="24">
        <v>3891</v>
      </c>
    </row>
    <row r="60" spans="1:12" ht="15.75" x14ac:dyDescent="0.25">
      <c r="A60" s="29" t="s">
        <v>504</v>
      </c>
      <c r="B60" s="24" t="s">
        <v>451</v>
      </c>
      <c r="C60" s="24">
        <v>321</v>
      </c>
      <c r="D60" s="24">
        <v>343</v>
      </c>
      <c r="E60" s="24">
        <v>346</v>
      </c>
      <c r="F60" s="24">
        <v>572</v>
      </c>
      <c r="G60" s="24">
        <v>579</v>
      </c>
      <c r="H60" s="24">
        <v>700</v>
      </c>
      <c r="I60" s="24">
        <v>1133</v>
      </c>
      <c r="J60" s="24">
        <v>1904</v>
      </c>
      <c r="K60" s="24">
        <v>1976</v>
      </c>
      <c r="L60" s="24">
        <v>2043</v>
      </c>
    </row>
    <row r="61" spans="1:12" ht="15.75" x14ac:dyDescent="0.25">
      <c r="A61" s="29" t="s">
        <v>506</v>
      </c>
      <c r="B61" s="24" t="s">
        <v>507</v>
      </c>
      <c r="C61" s="24">
        <v>6807000</v>
      </c>
      <c r="D61" s="24">
        <v>5279000</v>
      </c>
      <c r="E61" s="24">
        <v>7575000</v>
      </c>
      <c r="F61" s="24">
        <v>9194000</v>
      </c>
      <c r="G61" s="24">
        <v>9126000</v>
      </c>
      <c r="H61" s="24">
        <v>14954000</v>
      </c>
      <c r="I61" s="24">
        <v>17692000</v>
      </c>
      <c r="J61" s="24">
        <v>21004000</v>
      </c>
      <c r="K61" s="24">
        <v>21771000</v>
      </c>
      <c r="L61" s="24">
        <v>15103000</v>
      </c>
    </row>
    <row r="62" spans="1:12" ht="15.75" x14ac:dyDescent="0.25">
      <c r="A62" s="29" t="s">
        <v>508</v>
      </c>
      <c r="B62" s="24" t="s">
        <v>507</v>
      </c>
      <c r="C62" s="24">
        <v>177000</v>
      </c>
      <c r="D62" s="24">
        <v>193000</v>
      </c>
      <c r="E62" s="24">
        <v>510000</v>
      </c>
      <c r="F62" s="24">
        <v>214000</v>
      </c>
      <c r="G62" s="24">
        <v>449000</v>
      </c>
      <c r="H62" s="24">
        <v>248000</v>
      </c>
      <c r="I62" s="24">
        <v>593000</v>
      </c>
      <c r="J62" s="24">
        <v>686000</v>
      </c>
      <c r="K62" s="24">
        <v>580000</v>
      </c>
      <c r="L62" s="24">
        <v>686000</v>
      </c>
    </row>
    <row r="63" spans="1:12" ht="15.75" x14ac:dyDescent="0.25">
      <c r="A63" s="29" t="s">
        <v>509</v>
      </c>
      <c r="B63" s="24" t="s">
        <v>507</v>
      </c>
      <c r="C63" s="24">
        <v>2015000</v>
      </c>
      <c r="D63" s="24">
        <v>1514000</v>
      </c>
      <c r="E63" s="24">
        <v>2689000</v>
      </c>
      <c r="F63" s="24">
        <v>2176000</v>
      </c>
      <c r="G63" s="24">
        <v>2050000</v>
      </c>
      <c r="H63" s="24">
        <v>3173000</v>
      </c>
      <c r="I63" s="24">
        <v>3763000</v>
      </c>
      <c r="J63" s="24">
        <v>5605000</v>
      </c>
      <c r="K63" s="24">
        <v>4799000</v>
      </c>
      <c r="L63" s="24">
        <v>4936000</v>
      </c>
    </row>
    <row r="64" spans="1:12" ht="15.75" x14ac:dyDescent="0.25">
      <c r="A64" s="29" t="s">
        <v>510</v>
      </c>
      <c r="B64" s="24" t="s">
        <v>507</v>
      </c>
      <c r="C64" s="24">
        <v>1126000</v>
      </c>
      <c r="D64" s="24">
        <v>1045000</v>
      </c>
      <c r="E64" s="24">
        <v>1147000</v>
      </c>
      <c r="F64" s="24">
        <v>1462000</v>
      </c>
      <c r="G64" s="24">
        <v>936000</v>
      </c>
      <c r="H64" s="24">
        <v>1259000</v>
      </c>
      <c r="I64" s="24">
        <v>2300000</v>
      </c>
      <c r="J64" s="24">
        <v>3623000</v>
      </c>
      <c r="K64" s="24">
        <v>2693000</v>
      </c>
      <c r="L64" s="24">
        <v>2978000</v>
      </c>
    </row>
    <row r="65" spans="1:12" ht="15.75" x14ac:dyDescent="0.25">
      <c r="A65" s="29" t="s">
        <v>511</v>
      </c>
      <c r="B65" s="24" t="s">
        <v>507</v>
      </c>
      <c r="C65" s="24">
        <v>299000</v>
      </c>
      <c r="D65" s="24">
        <v>195000</v>
      </c>
      <c r="E65" s="24">
        <v>195000</v>
      </c>
      <c r="F65" s="24">
        <v>892000</v>
      </c>
      <c r="G65" s="24">
        <v>624000</v>
      </c>
      <c r="H65" s="24">
        <v>1206000</v>
      </c>
      <c r="I65" s="24">
        <v>731000</v>
      </c>
      <c r="J65" s="24">
        <v>641000</v>
      </c>
      <c r="K65" s="24">
        <v>1074000</v>
      </c>
      <c r="L65" s="24">
        <v>522000</v>
      </c>
    </row>
    <row r="66" spans="1:12" ht="15.75" x14ac:dyDescent="0.25">
      <c r="A66" s="29" t="s">
        <v>512</v>
      </c>
      <c r="B66" s="24" t="s">
        <v>507</v>
      </c>
      <c r="C66" s="24">
        <v>1781000</v>
      </c>
      <c r="D66" s="24">
        <v>2340000</v>
      </c>
      <c r="E66" s="24">
        <v>2340000</v>
      </c>
      <c r="F66" s="24">
        <v>3457000</v>
      </c>
      <c r="G66" s="24">
        <v>2547000</v>
      </c>
      <c r="H66" s="24">
        <v>4984000</v>
      </c>
      <c r="I66" s="24">
        <v>6199000</v>
      </c>
      <c r="J66" s="24">
        <v>8287000</v>
      </c>
      <c r="K66" s="24">
        <v>8461000</v>
      </c>
      <c r="L66" s="24">
        <v>6835000</v>
      </c>
    </row>
    <row r="67" spans="1:12" ht="15.75" x14ac:dyDescent="0.25">
      <c r="A67" s="29" t="s">
        <v>513</v>
      </c>
      <c r="B67" s="24" t="s">
        <v>507</v>
      </c>
      <c r="C67" s="24">
        <v>11000</v>
      </c>
      <c r="D67" s="24">
        <v>61000</v>
      </c>
      <c r="E67" s="24">
        <v>61000</v>
      </c>
      <c r="F67" s="24">
        <v>53000</v>
      </c>
      <c r="G67" s="24">
        <v>40000</v>
      </c>
      <c r="H67" s="24">
        <v>16000</v>
      </c>
      <c r="I67" s="24">
        <v>119000</v>
      </c>
      <c r="J67" s="24">
        <v>92000</v>
      </c>
      <c r="K67" s="24">
        <v>88000</v>
      </c>
      <c r="L67" s="24">
        <v>100000</v>
      </c>
    </row>
    <row r="68" spans="1:12" ht="15.75" x14ac:dyDescent="0.25">
      <c r="A68" s="29" t="s">
        <v>514</v>
      </c>
      <c r="B68" s="24" t="s">
        <v>507</v>
      </c>
      <c r="C68" s="24">
        <v>131000</v>
      </c>
      <c r="D68" s="24">
        <v>80000</v>
      </c>
      <c r="E68" s="24">
        <v>80000</v>
      </c>
      <c r="F68" s="24">
        <v>60000</v>
      </c>
      <c r="G68" s="24">
        <v>177000</v>
      </c>
      <c r="H68" s="24">
        <v>21000</v>
      </c>
      <c r="I68" s="24">
        <v>338000</v>
      </c>
      <c r="J68" s="24">
        <v>305000</v>
      </c>
      <c r="K68" s="24">
        <v>1000</v>
      </c>
      <c r="L68" s="24">
        <v>0</v>
      </c>
    </row>
    <row r="69" spans="1:12" ht="15.75" x14ac:dyDescent="0.25">
      <c r="A69" s="29" t="s">
        <v>515</v>
      </c>
      <c r="B69" s="24" t="s">
        <v>451</v>
      </c>
      <c r="C69" s="24">
        <v>5276</v>
      </c>
      <c r="D69" s="24">
        <v>5999</v>
      </c>
      <c r="E69" s="24">
        <v>5938</v>
      </c>
      <c r="F69" s="24">
        <v>5859</v>
      </c>
      <c r="G69" s="24">
        <v>5042</v>
      </c>
      <c r="H69" s="24">
        <v>9467</v>
      </c>
      <c r="I69" s="24">
        <v>8849</v>
      </c>
      <c r="J69" s="24">
        <v>7057</v>
      </c>
      <c r="K69" s="24">
        <v>6631</v>
      </c>
      <c r="L69" s="24">
        <v>5493</v>
      </c>
    </row>
    <row r="70" spans="1:12" ht="15.75" x14ac:dyDescent="0.25">
      <c r="A70" s="29" t="s">
        <v>516</v>
      </c>
      <c r="B70" s="24" t="s">
        <v>451</v>
      </c>
      <c r="C70" s="24">
        <v>389</v>
      </c>
      <c r="D70" s="24">
        <v>429</v>
      </c>
      <c r="E70" s="24">
        <v>305</v>
      </c>
      <c r="F70" s="24">
        <v>341</v>
      </c>
      <c r="G70" s="24">
        <v>307</v>
      </c>
      <c r="H70" s="24">
        <v>719</v>
      </c>
      <c r="I70" s="24">
        <v>809</v>
      </c>
      <c r="J70" s="24">
        <v>875</v>
      </c>
      <c r="K70" s="24">
        <v>903</v>
      </c>
      <c r="L70" s="24">
        <v>765</v>
      </c>
    </row>
    <row r="71" spans="1:12" ht="15.75" x14ac:dyDescent="0.25">
      <c r="A71" s="29" t="s">
        <v>517</v>
      </c>
      <c r="B71" s="24" t="s">
        <v>451</v>
      </c>
      <c r="C71" s="24">
        <v>4887</v>
      </c>
      <c r="D71" s="24">
        <v>5570</v>
      </c>
      <c r="E71" s="24">
        <v>5633</v>
      </c>
      <c r="F71" s="24">
        <v>5518</v>
      </c>
      <c r="G71" s="24">
        <v>4735</v>
      </c>
      <c r="H71" s="24">
        <v>8748</v>
      </c>
      <c r="I71" s="24">
        <v>8040</v>
      </c>
      <c r="J71" s="24">
        <v>6182</v>
      </c>
      <c r="K71" s="24">
        <v>5728</v>
      </c>
      <c r="L71" s="24">
        <v>4728</v>
      </c>
    </row>
    <row r="72" spans="1:12" ht="15.75" x14ac:dyDescent="0.25">
      <c r="A72" s="29" t="s">
        <v>518</v>
      </c>
      <c r="B72" s="24" t="s">
        <v>451</v>
      </c>
      <c r="C72" s="24">
        <v>4920</v>
      </c>
      <c r="D72" s="24">
        <v>5587</v>
      </c>
      <c r="E72" s="24">
        <v>5644</v>
      </c>
      <c r="F72" s="24">
        <v>5464</v>
      </c>
      <c r="G72" s="24">
        <v>5263</v>
      </c>
      <c r="H72" s="24">
        <v>8743</v>
      </c>
      <c r="I72" s="24">
        <v>7915</v>
      </c>
      <c r="J72" s="24">
        <v>5958</v>
      </c>
      <c r="K72" s="24">
        <v>5470</v>
      </c>
      <c r="L72" s="24">
        <v>4709</v>
      </c>
    </row>
    <row r="73" spans="1:12" ht="15.75" x14ac:dyDescent="0.25">
      <c r="A73" s="29" t="s">
        <v>519</v>
      </c>
      <c r="B73" s="24" t="s">
        <v>451</v>
      </c>
      <c r="C73" s="24">
        <v>6661</v>
      </c>
      <c r="D73" s="24">
        <v>7170</v>
      </c>
      <c r="E73" s="24">
        <v>7079</v>
      </c>
      <c r="F73" s="24">
        <v>6181</v>
      </c>
      <c r="G73" s="24">
        <v>2519</v>
      </c>
      <c r="H73" s="24">
        <v>4744</v>
      </c>
      <c r="I73" s="24">
        <v>7849</v>
      </c>
      <c r="J73" s="24">
        <v>7283</v>
      </c>
      <c r="K73" s="24">
        <v>8198</v>
      </c>
      <c r="L73" s="24">
        <v>8056</v>
      </c>
    </row>
    <row r="74" spans="1:12" ht="15.75" x14ac:dyDescent="0.25">
      <c r="A74" s="29" t="s">
        <v>520</v>
      </c>
      <c r="B74" s="24" t="s">
        <v>451</v>
      </c>
      <c r="C74" s="24">
        <v>-2</v>
      </c>
      <c r="D74" s="24">
        <v>0</v>
      </c>
      <c r="E74" s="24">
        <v>1</v>
      </c>
      <c r="F74" s="24">
        <v>0</v>
      </c>
      <c r="G74" s="24">
        <v>-5</v>
      </c>
      <c r="H74" s="24">
        <v>71</v>
      </c>
      <c r="I74" s="24">
        <v>110</v>
      </c>
      <c r="J74" s="24">
        <v>119</v>
      </c>
      <c r="K74" s="24">
        <v>102</v>
      </c>
      <c r="L74" s="24">
        <v>758</v>
      </c>
    </row>
    <row r="75" spans="1:12" ht="15.75" x14ac:dyDescent="0.25">
      <c r="A75" s="29" t="s">
        <v>521</v>
      </c>
      <c r="B75" s="24" t="s">
        <v>451</v>
      </c>
      <c r="C75" s="24">
        <v>6662</v>
      </c>
      <c r="D75" s="24">
        <v>7165</v>
      </c>
      <c r="E75" s="24">
        <v>7075</v>
      </c>
      <c r="F75" s="24">
        <v>6165</v>
      </c>
      <c r="G75" s="24">
        <v>2516</v>
      </c>
      <c r="H75" s="24">
        <v>4634</v>
      </c>
      <c r="I75" s="24">
        <v>7637</v>
      </c>
      <c r="J75" s="24">
        <v>7122</v>
      </c>
      <c r="K75" s="24" t="s">
        <v>197</v>
      </c>
      <c r="L75" s="24" t="s">
        <v>197</v>
      </c>
    </row>
    <row r="76" spans="1:12" ht="15.75" x14ac:dyDescent="0.25">
      <c r="A76" s="29" t="s">
        <v>522</v>
      </c>
      <c r="B76" s="24" t="s">
        <v>451</v>
      </c>
      <c r="C76" s="24">
        <v>1</v>
      </c>
      <c r="D76" s="24">
        <v>5</v>
      </c>
      <c r="E76" s="24">
        <v>3</v>
      </c>
      <c r="F76" s="24">
        <v>16</v>
      </c>
      <c r="G76" s="24">
        <v>8</v>
      </c>
      <c r="H76" s="24">
        <v>39</v>
      </c>
      <c r="I76" s="24">
        <v>102</v>
      </c>
      <c r="J76" s="24">
        <v>42</v>
      </c>
      <c r="K76" s="24" t="s">
        <v>197</v>
      </c>
      <c r="L76" s="24" t="s">
        <v>197</v>
      </c>
    </row>
    <row r="77" spans="1:12" ht="15.75" x14ac:dyDescent="0.25">
      <c r="A77" s="29" t="s">
        <v>523</v>
      </c>
      <c r="B77" s="24" t="s">
        <v>451</v>
      </c>
      <c r="C77" s="24">
        <v>5133</v>
      </c>
      <c r="D77" s="24">
        <v>5739</v>
      </c>
      <c r="E77" s="24">
        <v>5422</v>
      </c>
      <c r="F77" s="24">
        <v>5209</v>
      </c>
      <c r="G77" s="24">
        <v>1513</v>
      </c>
      <c r="H77" s="24">
        <v>3378</v>
      </c>
      <c r="I77" s="24">
        <v>5975</v>
      </c>
      <c r="J77" s="24">
        <v>5186</v>
      </c>
      <c r="K77" s="24" t="s">
        <v>197</v>
      </c>
      <c r="L77" s="24" t="s">
        <v>197</v>
      </c>
    </row>
    <row r="78" spans="1:12" ht="15.75" x14ac:dyDescent="0.25">
      <c r="A78" s="29" t="s">
        <v>524</v>
      </c>
      <c r="B78" s="24" t="s">
        <v>451</v>
      </c>
      <c r="C78" s="24">
        <v>1502</v>
      </c>
      <c r="D78" s="24">
        <v>840</v>
      </c>
      <c r="E78" s="24">
        <v>1137</v>
      </c>
      <c r="F78" s="24">
        <v>679</v>
      </c>
      <c r="G78" s="24">
        <v>889</v>
      </c>
      <c r="H78" s="24">
        <v>1186</v>
      </c>
      <c r="I78" s="24">
        <v>1660</v>
      </c>
      <c r="J78" s="24">
        <v>1791</v>
      </c>
      <c r="K78" s="24" t="s">
        <v>197</v>
      </c>
      <c r="L78" s="24" t="s">
        <v>197</v>
      </c>
    </row>
    <row r="79" spans="1:12" ht="15.75" x14ac:dyDescent="0.25">
      <c r="A79" s="29" t="s">
        <v>525</v>
      </c>
      <c r="B79" s="24" t="s">
        <v>451</v>
      </c>
      <c r="C79" s="24">
        <v>1530</v>
      </c>
      <c r="D79" s="24">
        <v>1431</v>
      </c>
      <c r="E79" s="24">
        <v>1656</v>
      </c>
      <c r="F79" s="24">
        <v>972</v>
      </c>
      <c r="G79" s="24">
        <v>1011</v>
      </c>
      <c r="H79" s="24">
        <v>1372</v>
      </c>
      <c r="I79" s="24">
        <v>1887</v>
      </c>
      <c r="J79" s="24">
        <v>1978</v>
      </c>
      <c r="K79" s="24" t="s">
        <v>197</v>
      </c>
      <c r="L79" s="24" t="s">
        <v>197</v>
      </c>
    </row>
    <row r="80" spans="1:12" ht="15.75" x14ac:dyDescent="0.25">
      <c r="A80" s="29" t="s">
        <v>526</v>
      </c>
      <c r="B80" s="24" t="s">
        <v>451</v>
      </c>
      <c r="C80" s="24">
        <v>0</v>
      </c>
      <c r="D80" s="24">
        <v>3</v>
      </c>
      <c r="E80" s="24">
        <v>1</v>
      </c>
      <c r="F80" s="24">
        <v>3</v>
      </c>
      <c r="G80" s="24">
        <v>0</v>
      </c>
      <c r="H80" s="24">
        <v>1</v>
      </c>
      <c r="I80" s="24">
        <v>1</v>
      </c>
      <c r="J80" s="24">
        <v>1</v>
      </c>
      <c r="K80" s="24" t="s">
        <v>197</v>
      </c>
      <c r="L80" s="24" t="s">
        <v>197</v>
      </c>
    </row>
    <row r="81" spans="1:12" ht="15.75" x14ac:dyDescent="0.25">
      <c r="A81" s="29" t="s">
        <v>527</v>
      </c>
      <c r="B81" s="24" t="s">
        <v>451</v>
      </c>
      <c r="C81" s="24">
        <v>5133</v>
      </c>
      <c r="D81" s="24">
        <v>5736</v>
      </c>
      <c r="E81" s="24">
        <v>5421</v>
      </c>
      <c r="F81" s="24">
        <v>5206</v>
      </c>
      <c r="G81" s="24">
        <v>1513</v>
      </c>
      <c r="H81" s="24">
        <v>3377</v>
      </c>
      <c r="I81" s="24">
        <v>5974</v>
      </c>
      <c r="J81" s="24">
        <v>5185</v>
      </c>
      <c r="K81" s="24" t="s">
        <v>197</v>
      </c>
      <c r="L81" s="24" t="s">
        <v>197</v>
      </c>
    </row>
    <row r="82" spans="1:12" ht="15.75" x14ac:dyDescent="0.25">
      <c r="A82" s="29" t="s">
        <v>528</v>
      </c>
      <c r="B82" s="24" t="s">
        <v>507</v>
      </c>
      <c r="C82" s="24">
        <v>30621000</v>
      </c>
      <c r="D82" s="24">
        <v>37232000</v>
      </c>
      <c r="E82" s="24">
        <v>36773000</v>
      </c>
      <c r="F82" s="24">
        <v>34588000</v>
      </c>
      <c r="G82" s="24">
        <v>12418000</v>
      </c>
      <c r="H82" s="24">
        <v>26318000</v>
      </c>
      <c r="I82" s="24">
        <v>48242000</v>
      </c>
      <c r="J82" s="24">
        <v>42965000</v>
      </c>
      <c r="K82" s="24" t="s">
        <v>197</v>
      </c>
      <c r="L82" s="24" t="s">
        <v>197</v>
      </c>
    </row>
    <row r="83" spans="1:12" ht="15.75" x14ac:dyDescent="0.25">
      <c r="A83" s="29" t="s">
        <v>529</v>
      </c>
      <c r="B83" s="24" t="s">
        <v>507</v>
      </c>
      <c r="C83" s="24">
        <v>27355000</v>
      </c>
      <c r="D83" s="24">
        <v>33925000</v>
      </c>
      <c r="E83" s="24">
        <v>32861000</v>
      </c>
      <c r="F83" s="24">
        <v>32292000</v>
      </c>
      <c r="G83" s="24">
        <v>10490000</v>
      </c>
      <c r="H83" s="24">
        <v>23030000</v>
      </c>
      <c r="I83" s="24">
        <v>43177000</v>
      </c>
      <c r="J83" s="24">
        <v>38084000</v>
      </c>
      <c r="K83" s="24" t="s">
        <v>197</v>
      </c>
      <c r="L83" s="24" t="s">
        <v>197</v>
      </c>
    </row>
    <row r="84" spans="1:12" ht="15.75" x14ac:dyDescent="0.25">
      <c r="A84" s="29" t="s">
        <v>530</v>
      </c>
      <c r="B84" s="24" t="s">
        <v>507</v>
      </c>
      <c r="C84" s="24">
        <v>3266000</v>
      </c>
      <c r="D84" s="24">
        <v>3307000</v>
      </c>
      <c r="E84" s="24">
        <v>3912000</v>
      </c>
      <c r="F84" s="24">
        <v>2296000</v>
      </c>
      <c r="G84" s="24">
        <v>1928000</v>
      </c>
      <c r="H84" s="24">
        <v>3288000</v>
      </c>
      <c r="I84" s="24">
        <v>5065000</v>
      </c>
      <c r="J84" s="24">
        <v>4881000</v>
      </c>
      <c r="K84" s="24" t="s">
        <v>197</v>
      </c>
      <c r="L84" s="24" t="s">
        <v>197</v>
      </c>
    </row>
    <row r="85" spans="1:12" ht="15.75" x14ac:dyDescent="0.25">
      <c r="A85" s="29" t="s">
        <v>531</v>
      </c>
      <c r="B85" s="24" t="s">
        <v>507</v>
      </c>
      <c r="C85" s="24">
        <v>0</v>
      </c>
      <c r="D85" s="24">
        <v>9000</v>
      </c>
      <c r="E85" s="24">
        <v>1000</v>
      </c>
      <c r="F85" s="24">
        <v>13000</v>
      </c>
      <c r="G85" s="24">
        <v>1000</v>
      </c>
      <c r="H85" s="24">
        <v>8000</v>
      </c>
      <c r="I85" s="24">
        <v>5000</v>
      </c>
      <c r="J85" s="24">
        <v>13000</v>
      </c>
      <c r="K85" s="24" t="s">
        <v>197</v>
      </c>
      <c r="L85" s="24" t="s">
        <v>197</v>
      </c>
    </row>
    <row r="86" spans="1:12" ht="15.75" x14ac:dyDescent="0.25">
      <c r="A86" s="29" t="s">
        <v>532</v>
      </c>
      <c r="B86" s="24" t="s">
        <v>507</v>
      </c>
      <c r="C86" s="24">
        <v>0</v>
      </c>
      <c r="D86" s="24">
        <v>3000</v>
      </c>
      <c r="E86" s="24">
        <v>0</v>
      </c>
      <c r="F86" s="24">
        <v>0</v>
      </c>
      <c r="G86" s="24">
        <v>1000</v>
      </c>
      <c r="H86" s="24">
        <v>0</v>
      </c>
      <c r="I86" s="24">
        <v>2000</v>
      </c>
      <c r="J86" s="24">
        <v>3000</v>
      </c>
      <c r="K86" s="24" t="s">
        <v>197</v>
      </c>
      <c r="L86" s="24" t="s">
        <v>197</v>
      </c>
    </row>
    <row r="87" spans="1:12" ht="15.75" x14ac:dyDescent="0.25">
      <c r="A87" s="29" t="s">
        <v>533</v>
      </c>
      <c r="B87" s="24" t="s">
        <v>507</v>
      </c>
      <c r="C87" s="24">
        <v>0</v>
      </c>
      <c r="D87" s="24">
        <v>7000</v>
      </c>
      <c r="E87" s="24">
        <v>1000</v>
      </c>
      <c r="F87" s="24">
        <v>13000</v>
      </c>
      <c r="G87" s="24">
        <v>0</v>
      </c>
      <c r="H87" s="24">
        <v>8000</v>
      </c>
      <c r="I87" s="24">
        <v>3000</v>
      </c>
      <c r="J87" s="24">
        <v>10000</v>
      </c>
      <c r="K87" s="24" t="s">
        <v>197</v>
      </c>
      <c r="L87" s="24" t="s">
        <v>197</v>
      </c>
    </row>
    <row r="88" spans="1:12" ht="15.75" x14ac:dyDescent="0.25">
      <c r="A88" s="29" t="s">
        <v>534</v>
      </c>
      <c r="B88" s="24" t="s">
        <v>507</v>
      </c>
      <c r="C88" s="24">
        <v>20888000</v>
      </c>
      <c r="D88" s="24">
        <v>24498000</v>
      </c>
      <c r="E88" s="24">
        <v>21617000</v>
      </c>
      <c r="F88" s="24">
        <v>19686000</v>
      </c>
      <c r="G88" s="24">
        <v>7016000</v>
      </c>
      <c r="H88" s="24">
        <v>13489000</v>
      </c>
      <c r="I88" s="24">
        <v>24153000</v>
      </c>
      <c r="J88" s="24">
        <v>22312000</v>
      </c>
      <c r="K88" s="24" t="s">
        <v>197</v>
      </c>
      <c r="L88" s="24" t="s">
        <v>197</v>
      </c>
    </row>
    <row r="89" spans="1:12" ht="15.75" x14ac:dyDescent="0.25">
      <c r="A89" s="29" t="s">
        <v>535</v>
      </c>
      <c r="B89" s="24" t="s">
        <v>507</v>
      </c>
      <c r="C89" s="24">
        <v>20888000</v>
      </c>
      <c r="D89" s="24">
        <v>24498000</v>
      </c>
      <c r="E89" s="24">
        <v>21617000</v>
      </c>
      <c r="F89" s="24">
        <v>19686000</v>
      </c>
      <c r="G89" s="24">
        <v>7016000</v>
      </c>
      <c r="H89" s="24">
        <v>13489000</v>
      </c>
      <c r="I89" s="24">
        <v>24153000</v>
      </c>
      <c r="J89" s="24">
        <v>22312000</v>
      </c>
      <c r="K89" s="24" t="s">
        <v>197</v>
      </c>
      <c r="L89" s="24" t="s">
        <v>197</v>
      </c>
    </row>
    <row r="90" spans="1:12" ht="15.75" x14ac:dyDescent="0.25">
      <c r="A90" s="29" t="s">
        <v>536</v>
      </c>
      <c r="B90" s="24" t="s">
        <v>507</v>
      </c>
      <c r="C90" s="24">
        <v>0</v>
      </c>
      <c r="D90" s="24">
        <v>0</v>
      </c>
      <c r="E90" s="24">
        <v>0</v>
      </c>
      <c r="F90" s="24">
        <v>0</v>
      </c>
      <c r="G90" s="24">
        <v>0</v>
      </c>
      <c r="H90" s="24">
        <v>0</v>
      </c>
      <c r="I90" s="24">
        <v>0</v>
      </c>
      <c r="J90" s="24">
        <v>0</v>
      </c>
      <c r="K90" s="24" t="s">
        <v>197</v>
      </c>
      <c r="L90" s="24" t="s">
        <v>197</v>
      </c>
    </row>
    <row r="91" spans="1:12" ht="15.75" x14ac:dyDescent="0.25">
      <c r="A91" s="29" t="s">
        <v>537</v>
      </c>
      <c r="B91" s="24" t="s">
        <v>507</v>
      </c>
      <c r="C91" s="24">
        <v>4800</v>
      </c>
      <c r="D91" s="24">
        <v>5200</v>
      </c>
      <c r="E91" s="24">
        <v>5200</v>
      </c>
      <c r="F91" s="24">
        <v>5600</v>
      </c>
      <c r="G91" s="24">
        <v>4900</v>
      </c>
      <c r="H91" s="24">
        <v>5500</v>
      </c>
      <c r="I91" s="24">
        <v>6100</v>
      </c>
      <c r="J91" s="24">
        <v>6000</v>
      </c>
      <c r="K91" s="24" t="s">
        <v>197</v>
      </c>
      <c r="L91" s="24" t="s">
        <v>197</v>
      </c>
    </row>
    <row r="92" spans="1:12" ht="15.75" x14ac:dyDescent="0.25">
      <c r="A92" s="29" t="s">
        <v>538</v>
      </c>
      <c r="B92" s="24" t="s">
        <v>507</v>
      </c>
      <c r="C92" s="24">
        <v>5300</v>
      </c>
      <c r="D92" s="24">
        <v>5900</v>
      </c>
      <c r="E92" s="24">
        <v>6100</v>
      </c>
      <c r="F92" s="24">
        <v>6200</v>
      </c>
      <c r="G92" s="24">
        <v>6900</v>
      </c>
      <c r="H92" s="24">
        <v>6800</v>
      </c>
      <c r="I92" s="24">
        <v>7200</v>
      </c>
      <c r="J92" s="24">
        <v>7300</v>
      </c>
      <c r="K92" s="24" t="s">
        <v>197</v>
      </c>
      <c r="L92" s="24" t="s">
        <v>197</v>
      </c>
    </row>
    <row r="93" spans="1:12" ht="15.75" x14ac:dyDescent="0.25">
      <c r="A93" s="29" t="s">
        <v>539</v>
      </c>
      <c r="B93" s="24" t="s">
        <v>507</v>
      </c>
      <c r="C93" s="24">
        <v>2100</v>
      </c>
      <c r="D93" s="24">
        <v>2300</v>
      </c>
      <c r="E93" s="24">
        <v>2400</v>
      </c>
      <c r="F93" s="24">
        <v>2400</v>
      </c>
      <c r="G93" s="24">
        <v>1900</v>
      </c>
      <c r="H93" s="24">
        <v>2400</v>
      </c>
      <c r="I93" s="24">
        <v>2700</v>
      </c>
      <c r="J93" s="24">
        <v>2500</v>
      </c>
      <c r="K93" s="24" t="s">
        <v>197</v>
      </c>
      <c r="L93" s="24" t="s">
        <v>197</v>
      </c>
    </row>
    <row r="94" spans="1:12" ht="30.75" x14ac:dyDescent="0.25">
      <c r="A94" s="29" t="s">
        <v>540</v>
      </c>
      <c r="B94" s="24" t="s">
        <v>499</v>
      </c>
      <c r="C94" s="24">
        <v>16.3</v>
      </c>
      <c r="D94" s="24">
        <v>17.3</v>
      </c>
      <c r="E94" s="24">
        <v>15.8</v>
      </c>
      <c r="F94" s="24">
        <v>16</v>
      </c>
      <c r="G94" s="24">
        <v>14.2</v>
      </c>
      <c r="H94" s="24">
        <v>14.9</v>
      </c>
      <c r="I94" s="24">
        <v>15.2</v>
      </c>
      <c r="J94" s="24">
        <v>15.3</v>
      </c>
      <c r="K94" s="24">
        <v>17.3</v>
      </c>
      <c r="L94" s="24">
        <v>17</v>
      </c>
    </row>
    <row r="95" spans="1:12" ht="15.75" x14ac:dyDescent="0.25">
      <c r="A95" s="29" t="s">
        <v>541</v>
      </c>
      <c r="B95" s="24" t="s">
        <v>451</v>
      </c>
      <c r="C95" s="24">
        <v>3693</v>
      </c>
      <c r="D95" s="24">
        <v>4123</v>
      </c>
      <c r="E95" s="24">
        <v>4008</v>
      </c>
      <c r="F95" s="24">
        <v>4042</v>
      </c>
      <c r="G95" s="24">
        <v>1054</v>
      </c>
      <c r="H95" s="24">
        <v>2537</v>
      </c>
      <c r="I95" s="24">
        <v>4496</v>
      </c>
      <c r="J95" s="24">
        <v>3817</v>
      </c>
      <c r="K95" s="24" t="s">
        <v>197</v>
      </c>
      <c r="L95" s="24" t="s">
        <v>197</v>
      </c>
    </row>
    <row r="96" spans="1:12" ht="15.75" x14ac:dyDescent="0.25">
      <c r="A96" s="29" t="s">
        <v>542</v>
      </c>
      <c r="B96" s="24" t="s">
        <v>451</v>
      </c>
      <c r="C96" s="24">
        <v>1044</v>
      </c>
      <c r="D96" s="24">
        <v>1198</v>
      </c>
      <c r="E96" s="24">
        <v>1029</v>
      </c>
      <c r="F96" s="24">
        <v>860</v>
      </c>
      <c r="G96" s="24">
        <v>270</v>
      </c>
      <c r="H96" s="24">
        <v>525</v>
      </c>
      <c r="I96" s="24">
        <v>952</v>
      </c>
      <c r="J96" s="24">
        <v>828</v>
      </c>
      <c r="K96" s="24" t="s">
        <v>197</v>
      </c>
      <c r="L96" s="24" t="s">
        <v>197</v>
      </c>
    </row>
    <row r="97" spans="1:12" ht="15.75" x14ac:dyDescent="0.25">
      <c r="A97" s="29" t="s">
        <v>543</v>
      </c>
      <c r="B97" s="24" t="s">
        <v>451</v>
      </c>
      <c r="C97" s="24">
        <v>205</v>
      </c>
      <c r="D97" s="24">
        <v>211</v>
      </c>
      <c r="E97" s="24">
        <v>200</v>
      </c>
      <c r="F97" s="24">
        <v>144</v>
      </c>
      <c r="G97" s="24">
        <v>76</v>
      </c>
      <c r="H97" s="24">
        <v>128</v>
      </c>
      <c r="I97" s="24">
        <v>238</v>
      </c>
      <c r="J97" s="24">
        <v>262</v>
      </c>
      <c r="K97" s="24" t="s">
        <v>197</v>
      </c>
      <c r="L97" s="24" t="s">
        <v>197</v>
      </c>
    </row>
    <row r="98" spans="1:12" ht="15.75" x14ac:dyDescent="0.25">
      <c r="A98" s="29" t="s">
        <v>544</v>
      </c>
      <c r="B98" s="24" t="s">
        <v>451</v>
      </c>
      <c r="C98" s="24">
        <v>76</v>
      </c>
      <c r="D98" s="24">
        <v>79</v>
      </c>
      <c r="E98" s="24">
        <v>47</v>
      </c>
      <c r="F98" s="24">
        <v>57</v>
      </c>
      <c r="G98" s="24">
        <v>29</v>
      </c>
      <c r="H98" s="24">
        <v>54</v>
      </c>
      <c r="I98" s="24">
        <v>102</v>
      </c>
      <c r="J98" s="24">
        <v>113</v>
      </c>
      <c r="K98" s="24" t="s">
        <v>197</v>
      </c>
      <c r="L98" s="24" t="s">
        <v>197</v>
      </c>
    </row>
    <row r="99" spans="1:12" ht="15.75" x14ac:dyDescent="0.25">
      <c r="A99" s="29" t="s">
        <v>545</v>
      </c>
      <c r="B99" s="24" t="s">
        <v>451</v>
      </c>
      <c r="C99" s="24">
        <v>115</v>
      </c>
      <c r="D99" s="24">
        <v>125</v>
      </c>
      <c r="E99" s="24">
        <v>137</v>
      </c>
      <c r="F99" s="24">
        <v>103</v>
      </c>
      <c r="G99" s="24">
        <v>84</v>
      </c>
      <c r="H99" s="24">
        <v>133</v>
      </c>
      <c r="I99" s="24">
        <v>186</v>
      </c>
      <c r="J99" s="24">
        <v>166</v>
      </c>
      <c r="K99" s="24" t="s">
        <v>197</v>
      </c>
      <c r="L99" s="24" t="s">
        <v>197</v>
      </c>
    </row>
    <row r="100" spans="1:12" ht="15.75" x14ac:dyDescent="0.25">
      <c r="A100" s="29" t="s">
        <v>546</v>
      </c>
      <c r="B100" s="24" t="s">
        <v>451</v>
      </c>
      <c r="C100" s="24">
        <v>5292</v>
      </c>
      <c r="D100" s="24">
        <v>5278</v>
      </c>
      <c r="E100" s="24">
        <v>4947</v>
      </c>
      <c r="F100" s="24">
        <v>4489</v>
      </c>
      <c r="G100" s="24">
        <v>3677</v>
      </c>
      <c r="H100" s="24">
        <v>3130</v>
      </c>
      <c r="I100" s="24">
        <v>2544</v>
      </c>
      <c r="J100" s="24">
        <v>2318</v>
      </c>
      <c r="K100" s="24">
        <v>2233</v>
      </c>
      <c r="L100" s="24">
        <v>2043</v>
      </c>
    </row>
    <row r="101" spans="1:12" ht="15.75" x14ac:dyDescent="0.25">
      <c r="A101" s="29" t="s">
        <v>547</v>
      </c>
      <c r="B101" s="24" t="s">
        <v>451</v>
      </c>
      <c r="C101" s="24">
        <v>280</v>
      </c>
      <c r="D101" s="24">
        <v>338</v>
      </c>
      <c r="E101" s="24">
        <v>339</v>
      </c>
      <c r="F101" s="24">
        <v>363</v>
      </c>
      <c r="G101" s="24">
        <v>311</v>
      </c>
      <c r="H101" s="24">
        <v>356</v>
      </c>
      <c r="I101" s="24">
        <v>348</v>
      </c>
      <c r="J101" s="24">
        <v>377</v>
      </c>
      <c r="K101" s="24">
        <v>408</v>
      </c>
      <c r="L101" s="24">
        <v>400</v>
      </c>
    </row>
    <row r="102" spans="1:12" ht="15.75" x14ac:dyDescent="0.25">
      <c r="A102" s="29" t="s">
        <v>548</v>
      </c>
      <c r="B102" s="24" t="s">
        <v>451</v>
      </c>
      <c r="C102" s="24">
        <v>38</v>
      </c>
      <c r="D102" s="24">
        <v>41</v>
      </c>
      <c r="E102" s="24">
        <v>40</v>
      </c>
      <c r="F102" s="24">
        <v>56</v>
      </c>
      <c r="G102" s="24">
        <v>31</v>
      </c>
      <c r="H102" s="24">
        <v>49</v>
      </c>
      <c r="I102" s="24">
        <v>50</v>
      </c>
      <c r="J102" s="24">
        <v>55</v>
      </c>
      <c r="K102" s="24">
        <v>74</v>
      </c>
      <c r="L102" s="24">
        <v>87</v>
      </c>
    </row>
    <row r="103" spans="1:12" ht="15.75" x14ac:dyDescent="0.25">
      <c r="A103" s="29" t="s">
        <v>549</v>
      </c>
      <c r="B103" s="24" t="s">
        <v>451</v>
      </c>
      <c r="C103" s="24">
        <v>19911</v>
      </c>
      <c r="D103" s="24">
        <v>18572</v>
      </c>
      <c r="E103" s="24">
        <v>16721</v>
      </c>
      <c r="F103" s="24">
        <v>15292</v>
      </c>
      <c r="G103" s="24">
        <v>14131</v>
      </c>
      <c r="H103" s="24">
        <v>12913</v>
      </c>
      <c r="I103" s="24">
        <v>12171</v>
      </c>
      <c r="J103" s="24">
        <v>12439</v>
      </c>
      <c r="K103" s="24">
        <v>12924</v>
      </c>
      <c r="L103" s="24">
        <v>13801</v>
      </c>
    </row>
    <row r="104" spans="1:12" ht="15.75" x14ac:dyDescent="0.25">
      <c r="A104" s="29" t="s">
        <v>550</v>
      </c>
      <c r="B104" s="24" t="s">
        <v>451</v>
      </c>
      <c r="C104" s="24">
        <v>2145</v>
      </c>
      <c r="D104" s="24">
        <v>1826</v>
      </c>
      <c r="E104" s="24">
        <v>1918</v>
      </c>
      <c r="F104" s="24">
        <v>1740</v>
      </c>
      <c r="G104" s="24">
        <v>1812</v>
      </c>
      <c r="H104" s="24">
        <v>1622</v>
      </c>
      <c r="I104" s="24">
        <v>1687</v>
      </c>
      <c r="J104" s="24">
        <v>1681</v>
      </c>
      <c r="K104" s="24">
        <v>1603</v>
      </c>
      <c r="L104" s="24">
        <v>1285</v>
      </c>
    </row>
    <row r="105" spans="1:12" ht="15.75" x14ac:dyDescent="0.25">
      <c r="A105" s="29" t="s">
        <v>551</v>
      </c>
      <c r="B105" s="24" t="s">
        <v>451</v>
      </c>
      <c r="C105" s="24">
        <v>1809</v>
      </c>
      <c r="D105" s="24">
        <v>1602</v>
      </c>
      <c r="E105" s="24">
        <v>1599</v>
      </c>
      <c r="F105" s="24">
        <v>1588</v>
      </c>
      <c r="G105" s="24">
        <v>647</v>
      </c>
      <c r="H105" s="24">
        <v>766</v>
      </c>
      <c r="I105" s="24">
        <v>1125</v>
      </c>
      <c r="J105" s="24">
        <v>1122</v>
      </c>
      <c r="K105" s="24">
        <v>1507</v>
      </c>
      <c r="L105" s="24">
        <v>1590</v>
      </c>
    </row>
    <row r="106" spans="1:12" ht="15.75" x14ac:dyDescent="0.25">
      <c r="A106" s="29" t="s">
        <v>552</v>
      </c>
      <c r="B106" s="24" t="s">
        <v>451</v>
      </c>
      <c r="C106" s="24">
        <v>16</v>
      </c>
      <c r="D106" s="24">
        <v>16</v>
      </c>
      <c r="E106" s="24">
        <v>18</v>
      </c>
      <c r="F106" s="24">
        <v>114</v>
      </c>
      <c r="G106" s="24">
        <v>294</v>
      </c>
      <c r="H106" s="24">
        <v>460</v>
      </c>
      <c r="I106" s="24">
        <v>535</v>
      </c>
      <c r="J106" s="24">
        <v>668</v>
      </c>
      <c r="K106" s="24">
        <v>794</v>
      </c>
      <c r="L106" s="24">
        <v>807</v>
      </c>
    </row>
    <row r="107" spans="1:12" ht="15.75" x14ac:dyDescent="0.25">
      <c r="A107" s="29" t="s">
        <v>553</v>
      </c>
      <c r="B107" s="24" t="s">
        <v>451</v>
      </c>
      <c r="C107" s="24">
        <v>226</v>
      </c>
      <c r="D107" s="24">
        <v>197</v>
      </c>
      <c r="E107" s="24">
        <v>224</v>
      </c>
      <c r="F107" s="24">
        <v>922</v>
      </c>
      <c r="G107" s="24">
        <v>866</v>
      </c>
      <c r="H107" s="24">
        <v>804</v>
      </c>
      <c r="I107" s="24">
        <v>798</v>
      </c>
      <c r="J107" s="24">
        <v>802</v>
      </c>
      <c r="K107" s="24">
        <v>823</v>
      </c>
      <c r="L107" s="24">
        <v>873</v>
      </c>
    </row>
    <row r="108" spans="1:12" ht="15.75" x14ac:dyDescent="0.25">
      <c r="A108" s="29" t="s">
        <v>554</v>
      </c>
      <c r="B108" s="24" t="s">
        <v>451</v>
      </c>
      <c r="C108" s="24">
        <v>11345</v>
      </c>
      <c r="D108" s="24">
        <v>10768</v>
      </c>
      <c r="E108" s="24">
        <v>8523</v>
      </c>
      <c r="F108" s="24">
        <v>8928</v>
      </c>
      <c r="G108" s="24">
        <v>7444</v>
      </c>
      <c r="H108" s="24">
        <v>3931</v>
      </c>
      <c r="I108" s="24">
        <v>2522</v>
      </c>
      <c r="J108" s="24">
        <v>2469</v>
      </c>
      <c r="K108" s="24">
        <v>2477</v>
      </c>
      <c r="L108" s="24">
        <v>3004</v>
      </c>
    </row>
    <row r="109" spans="1:12" ht="15.75" x14ac:dyDescent="0.25">
      <c r="A109" s="29" t="s">
        <v>555</v>
      </c>
      <c r="B109" s="24" t="s">
        <v>451</v>
      </c>
      <c r="C109" s="24">
        <v>6994</v>
      </c>
      <c r="D109" s="24">
        <v>6732</v>
      </c>
      <c r="E109" s="24">
        <v>5032</v>
      </c>
      <c r="F109" s="24">
        <v>6241</v>
      </c>
      <c r="G109" s="24">
        <v>4495</v>
      </c>
      <c r="H109" s="24">
        <v>2924</v>
      </c>
      <c r="I109" s="24">
        <v>2424</v>
      </c>
      <c r="J109" s="24">
        <v>2340</v>
      </c>
      <c r="K109" s="24">
        <v>2328</v>
      </c>
      <c r="L109" s="24">
        <v>2885</v>
      </c>
    </row>
    <row r="110" spans="1:12" ht="15.75" x14ac:dyDescent="0.25">
      <c r="A110" s="29" t="s">
        <v>556</v>
      </c>
      <c r="B110" s="24" t="s">
        <v>451</v>
      </c>
      <c r="C110" s="24">
        <v>4212</v>
      </c>
      <c r="D110" s="24">
        <v>3880</v>
      </c>
      <c r="E110" s="24">
        <v>3311</v>
      </c>
      <c r="F110" s="24">
        <v>2531</v>
      </c>
      <c r="G110" s="24">
        <v>2876</v>
      </c>
      <c r="H110" s="24">
        <v>912</v>
      </c>
      <c r="I110" s="24" t="s">
        <v>197</v>
      </c>
      <c r="J110" s="24" t="s">
        <v>197</v>
      </c>
      <c r="K110" s="24" t="s">
        <v>197</v>
      </c>
      <c r="L110" s="24" t="s">
        <v>197</v>
      </c>
    </row>
    <row r="111" spans="1:12" ht="15.75" x14ac:dyDescent="0.25">
      <c r="A111" s="29" t="s">
        <v>557</v>
      </c>
      <c r="B111" s="24" t="s">
        <v>451</v>
      </c>
      <c r="C111" s="24">
        <v>139</v>
      </c>
      <c r="D111" s="24">
        <v>156</v>
      </c>
      <c r="E111" s="24">
        <v>180</v>
      </c>
      <c r="F111" s="24">
        <v>156</v>
      </c>
      <c r="G111" s="24">
        <v>73</v>
      </c>
      <c r="H111" s="24">
        <v>95</v>
      </c>
      <c r="I111" s="24">
        <v>98</v>
      </c>
      <c r="J111" s="24">
        <v>129</v>
      </c>
      <c r="K111" s="24">
        <v>149</v>
      </c>
      <c r="L111" s="24">
        <v>119</v>
      </c>
    </row>
    <row r="112" spans="1:12" ht="15.75" x14ac:dyDescent="0.25">
      <c r="A112" s="29" t="s">
        <v>558</v>
      </c>
      <c r="B112" s="24" t="s">
        <v>451</v>
      </c>
      <c r="C112" s="24">
        <v>3774</v>
      </c>
      <c r="D112" s="24">
        <v>2919</v>
      </c>
      <c r="E112" s="24">
        <v>2602</v>
      </c>
      <c r="F112" s="24">
        <v>2490</v>
      </c>
      <c r="G112" s="24">
        <v>1284</v>
      </c>
      <c r="H112" s="24">
        <v>1445</v>
      </c>
      <c r="I112" s="24">
        <v>2047</v>
      </c>
      <c r="J112" s="24">
        <v>2007</v>
      </c>
      <c r="K112" s="24">
        <v>2480</v>
      </c>
      <c r="L112" s="24">
        <v>2625</v>
      </c>
    </row>
    <row r="113" spans="1:12" ht="15.75" x14ac:dyDescent="0.25">
      <c r="A113" s="29" t="s">
        <v>559</v>
      </c>
      <c r="B113" s="24" t="s">
        <v>451</v>
      </c>
      <c r="C113" s="24">
        <v>1809</v>
      </c>
      <c r="D113" s="24">
        <v>1603</v>
      </c>
      <c r="E113" s="24">
        <v>1583</v>
      </c>
      <c r="F113" s="24">
        <v>1582</v>
      </c>
      <c r="G113" s="24">
        <v>642</v>
      </c>
      <c r="H113" s="24">
        <v>781</v>
      </c>
      <c r="I113" s="24">
        <v>1182</v>
      </c>
      <c r="J113" s="24">
        <v>1196</v>
      </c>
      <c r="K113" s="24">
        <v>1583</v>
      </c>
      <c r="L113" s="24">
        <v>1709</v>
      </c>
    </row>
    <row r="114" spans="1:12" ht="15.75" x14ac:dyDescent="0.25">
      <c r="A114" s="29" t="s">
        <v>560</v>
      </c>
      <c r="B114" s="24" t="s">
        <v>451</v>
      </c>
      <c r="C114" s="24">
        <v>1965</v>
      </c>
      <c r="D114" s="24">
        <v>1316</v>
      </c>
      <c r="E114" s="24">
        <v>1019</v>
      </c>
      <c r="F114" s="24">
        <v>908</v>
      </c>
      <c r="G114" s="24">
        <v>642</v>
      </c>
      <c r="H114" s="24">
        <v>664</v>
      </c>
      <c r="I114" s="24">
        <v>865</v>
      </c>
      <c r="J114" s="24">
        <v>811</v>
      </c>
      <c r="K114" s="24">
        <v>897</v>
      </c>
      <c r="L114" s="24">
        <v>916</v>
      </c>
    </row>
    <row r="115" spans="1:12" ht="15.75" x14ac:dyDescent="0.25">
      <c r="A115" s="29" t="s">
        <v>561</v>
      </c>
      <c r="B115" s="24" t="s">
        <v>507</v>
      </c>
      <c r="C115" s="24">
        <v>62048400</v>
      </c>
      <c r="D115" s="24">
        <v>50346000</v>
      </c>
      <c r="E115" s="24">
        <v>46978200</v>
      </c>
      <c r="F115" s="24">
        <v>43765600</v>
      </c>
      <c r="G115" s="24">
        <v>38267800</v>
      </c>
      <c r="H115" s="24">
        <v>37977300</v>
      </c>
      <c r="I115" s="24">
        <v>37019800</v>
      </c>
      <c r="J115" s="24">
        <v>37598300</v>
      </c>
      <c r="K115" s="24">
        <v>37321400</v>
      </c>
      <c r="L115" s="24">
        <v>37987200</v>
      </c>
    </row>
    <row r="116" spans="1:12" ht="15.75" x14ac:dyDescent="0.25">
      <c r="A116" s="29" t="s">
        <v>562</v>
      </c>
      <c r="B116" s="24" t="s">
        <v>507</v>
      </c>
      <c r="C116" s="24">
        <v>49685300</v>
      </c>
      <c r="D116" s="24">
        <v>41216100</v>
      </c>
      <c r="E116" s="24">
        <v>39394500</v>
      </c>
      <c r="F116" s="24">
        <v>37793700</v>
      </c>
      <c r="G116" s="24">
        <v>34166500</v>
      </c>
      <c r="H116" s="24">
        <v>34962300</v>
      </c>
      <c r="I116" s="24">
        <v>34210100</v>
      </c>
      <c r="J116" s="24">
        <v>34810200</v>
      </c>
      <c r="K116" s="24">
        <v>34611400</v>
      </c>
      <c r="L116" s="24">
        <v>35246000</v>
      </c>
    </row>
    <row r="117" spans="1:12" ht="15.75" x14ac:dyDescent="0.25">
      <c r="A117" s="29" t="s">
        <v>563</v>
      </c>
      <c r="B117" s="24" t="s">
        <v>507</v>
      </c>
      <c r="C117" s="24">
        <v>395000000</v>
      </c>
      <c r="D117" s="24">
        <v>391000000</v>
      </c>
      <c r="E117" s="24">
        <v>357000000</v>
      </c>
      <c r="F117" s="24">
        <v>337000000</v>
      </c>
      <c r="G117" s="24">
        <v>326100000</v>
      </c>
      <c r="H117" s="24">
        <v>297100000</v>
      </c>
      <c r="I117" s="24">
        <v>268100000</v>
      </c>
      <c r="J117" s="24">
        <v>235100000</v>
      </c>
      <c r="K117" s="24">
        <v>232900000</v>
      </c>
      <c r="L117" s="24">
        <v>249700000</v>
      </c>
    </row>
    <row r="118" spans="1:12" ht="15.75" x14ac:dyDescent="0.25">
      <c r="A118" s="29" t="s">
        <v>564</v>
      </c>
      <c r="B118" s="24" t="s">
        <v>451</v>
      </c>
      <c r="C118" s="24">
        <v>0</v>
      </c>
      <c r="D118" s="24">
        <v>0</v>
      </c>
      <c r="E118" s="24">
        <v>0</v>
      </c>
      <c r="F118" s="24">
        <v>0</v>
      </c>
      <c r="G118" s="24">
        <v>0</v>
      </c>
      <c r="H118" s="24">
        <v>0</v>
      </c>
      <c r="I118" s="24">
        <v>1</v>
      </c>
      <c r="J118" s="24">
        <v>4</v>
      </c>
      <c r="K118" s="24">
        <v>2</v>
      </c>
      <c r="L118" s="24">
        <v>1</v>
      </c>
    </row>
    <row r="119" spans="1:12" ht="15.75" x14ac:dyDescent="0.25">
      <c r="A119" s="29" t="s">
        <v>565</v>
      </c>
      <c r="B119" s="24" t="s">
        <v>451</v>
      </c>
      <c r="C119" s="24">
        <v>991</v>
      </c>
      <c r="D119" s="24">
        <v>889</v>
      </c>
      <c r="E119" s="24">
        <v>769</v>
      </c>
      <c r="F119" s="24">
        <v>1094</v>
      </c>
      <c r="G119" s="24">
        <v>860</v>
      </c>
      <c r="H119" s="24">
        <v>361</v>
      </c>
      <c r="I119" s="24">
        <v>0</v>
      </c>
      <c r="J119" s="24">
        <v>0</v>
      </c>
      <c r="K119" s="24" t="s">
        <v>197</v>
      </c>
      <c r="L119" s="24" t="s">
        <v>197</v>
      </c>
    </row>
    <row r="120" spans="1:12" ht="15.75" x14ac:dyDescent="0.25">
      <c r="A120" s="29" t="s">
        <v>566</v>
      </c>
      <c r="B120" s="24" t="s">
        <v>507</v>
      </c>
      <c r="C120" s="24">
        <v>12007800</v>
      </c>
      <c r="D120" s="24">
        <v>9063100</v>
      </c>
      <c r="E120" s="24">
        <v>7945200</v>
      </c>
      <c r="F120" s="24">
        <v>5209100</v>
      </c>
      <c r="G120" s="24">
        <v>2325500</v>
      </c>
      <c r="H120" s="24">
        <v>97500</v>
      </c>
      <c r="I120" s="24">
        <v>0</v>
      </c>
      <c r="J120" s="24">
        <v>0</v>
      </c>
      <c r="K120" s="24" t="s">
        <v>197</v>
      </c>
      <c r="L120" s="24" t="s">
        <v>197</v>
      </c>
    </row>
    <row r="121" spans="1:12" ht="15.75" x14ac:dyDescent="0.25">
      <c r="A121" s="29" t="s">
        <v>567</v>
      </c>
      <c r="B121" s="24" t="s">
        <v>507</v>
      </c>
      <c r="C121" s="24">
        <v>9366000</v>
      </c>
      <c r="D121" s="24">
        <v>7069200</v>
      </c>
      <c r="E121" s="24">
        <v>6197200</v>
      </c>
      <c r="F121" s="24">
        <v>4063100</v>
      </c>
      <c r="G121" s="24">
        <v>1813900</v>
      </c>
      <c r="H121" s="24">
        <v>76100</v>
      </c>
      <c r="I121" s="24">
        <v>0</v>
      </c>
      <c r="J121" s="24">
        <v>0</v>
      </c>
      <c r="K121" s="24" t="s">
        <v>197</v>
      </c>
      <c r="L121" s="24" t="s">
        <v>197</v>
      </c>
    </row>
    <row r="122" spans="1:12" ht="15.75" x14ac:dyDescent="0.25">
      <c r="A122" s="29" t="s">
        <v>568</v>
      </c>
      <c r="B122" s="24" t="s">
        <v>451</v>
      </c>
      <c r="C122" s="24">
        <v>1579</v>
      </c>
      <c r="D122" s="24">
        <v>1805</v>
      </c>
      <c r="E122" s="24">
        <v>2588</v>
      </c>
      <c r="F122" s="24">
        <v>2725</v>
      </c>
      <c r="G122" s="24">
        <v>2086</v>
      </c>
      <c r="H122" s="24">
        <v>1416</v>
      </c>
      <c r="I122" s="24">
        <v>894</v>
      </c>
      <c r="J122" s="24">
        <v>708</v>
      </c>
      <c r="K122" s="24" t="s">
        <v>197</v>
      </c>
      <c r="L122" s="24" t="s">
        <v>197</v>
      </c>
    </row>
    <row r="123" spans="1:12" ht="15.75" x14ac:dyDescent="0.25">
      <c r="A123" s="29" t="s">
        <v>569</v>
      </c>
      <c r="B123" s="24" t="s">
        <v>507</v>
      </c>
      <c r="C123" s="24">
        <v>20309200</v>
      </c>
      <c r="D123" s="24">
        <v>19990700</v>
      </c>
      <c r="E123" s="24">
        <v>19288900</v>
      </c>
      <c r="F123" s="24">
        <v>17369500</v>
      </c>
      <c r="G123" s="24">
        <v>14139900</v>
      </c>
      <c r="H123" s="24">
        <v>13002900</v>
      </c>
      <c r="I123" s="24">
        <v>12420800</v>
      </c>
      <c r="J123" s="24">
        <v>12668800</v>
      </c>
      <c r="K123" s="24" t="s">
        <v>197</v>
      </c>
      <c r="L123" s="24" t="s">
        <v>197</v>
      </c>
    </row>
    <row r="124" spans="1:12" ht="15.75" x14ac:dyDescent="0.25">
      <c r="A124" s="29" t="s">
        <v>570</v>
      </c>
      <c r="B124" s="24" t="s">
        <v>507</v>
      </c>
      <c r="C124" s="24">
        <v>16416700</v>
      </c>
      <c r="D124" s="24">
        <v>16393200</v>
      </c>
      <c r="E124" s="24">
        <v>16143000</v>
      </c>
      <c r="F124" s="24">
        <v>14995000</v>
      </c>
      <c r="G124" s="24">
        <v>12720300</v>
      </c>
      <c r="H124" s="24">
        <v>12109500</v>
      </c>
      <c r="I124" s="24">
        <v>11597300</v>
      </c>
      <c r="J124" s="24">
        <v>11824800</v>
      </c>
      <c r="K124" s="24" t="s">
        <v>197</v>
      </c>
      <c r="L124" s="24" t="s">
        <v>197</v>
      </c>
    </row>
    <row r="125" spans="1:12" ht="15.75" x14ac:dyDescent="0.25">
      <c r="A125" s="29" t="s">
        <v>571</v>
      </c>
      <c r="B125" s="24" t="s">
        <v>451</v>
      </c>
      <c r="C125" s="24">
        <v>1621</v>
      </c>
      <c r="D125" s="24">
        <v>1481</v>
      </c>
      <c r="E125" s="24">
        <v>881</v>
      </c>
      <c r="F125" s="24">
        <v>7</v>
      </c>
      <c r="G125" s="24">
        <v>0</v>
      </c>
      <c r="H125" s="24">
        <v>0</v>
      </c>
      <c r="I125" s="24">
        <v>0</v>
      </c>
      <c r="J125" s="24">
        <v>0</v>
      </c>
      <c r="K125" s="24" t="s">
        <v>197</v>
      </c>
      <c r="L125" s="24" t="s">
        <v>197</v>
      </c>
    </row>
    <row r="126" spans="1:12" ht="15.75" x14ac:dyDescent="0.25">
      <c r="A126" s="29" t="s">
        <v>572</v>
      </c>
      <c r="B126" s="24" t="s">
        <v>507</v>
      </c>
      <c r="C126" s="24">
        <v>9309400</v>
      </c>
      <c r="D126" s="24">
        <v>4195500</v>
      </c>
      <c r="E126" s="24">
        <v>810200</v>
      </c>
      <c r="F126" s="24">
        <v>0</v>
      </c>
      <c r="G126" s="24">
        <v>0</v>
      </c>
      <c r="H126" s="24">
        <v>0</v>
      </c>
      <c r="I126" s="24">
        <v>0</v>
      </c>
      <c r="J126" s="24">
        <v>0</v>
      </c>
      <c r="K126" s="24" t="s">
        <v>197</v>
      </c>
      <c r="L126" s="24" t="s">
        <v>197</v>
      </c>
    </row>
    <row r="127" spans="1:12" ht="15.75" x14ac:dyDescent="0.25">
      <c r="A127" s="29" t="s">
        <v>573</v>
      </c>
      <c r="B127" s="24" t="s">
        <v>507</v>
      </c>
      <c r="C127" s="24">
        <v>7261300</v>
      </c>
      <c r="D127" s="24">
        <v>3272500</v>
      </c>
      <c r="E127" s="24">
        <v>632000</v>
      </c>
      <c r="F127" s="24">
        <v>0</v>
      </c>
      <c r="G127" s="24">
        <v>0</v>
      </c>
      <c r="H127" s="24">
        <v>0</v>
      </c>
      <c r="I127" s="24">
        <v>0</v>
      </c>
      <c r="J127" s="24">
        <v>0</v>
      </c>
      <c r="K127" s="24" t="s">
        <v>197</v>
      </c>
      <c r="L127" s="24" t="s">
        <v>197</v>
      </c>
    </row>
    <row r="128" spans="1:12" ht="15.75" x14ac:dyDescent="0.25">
      <c r="A128" s="29" t="s">
        <v>574</v>
      </c>
      <c r="B128" s="24" t="s">
        <v>451</v>
      </c>
      <c r="C128" s="24">
        <v>0</v>
      </c>
      <c r="D128" s="24">
        <v>0</v>
      </c>
      <c r="E128" s="24">
        <v>0</v>
      </c>
      <c r="F128" s="24">
        <v>0</v>
      </c>
      <c r="G128" s="24">
        <v>0</v>
      </c>
      <c r="H128" s="24">
        <v>0</v>
      </c>
      <c r="I128" s="24">
        <v>0</v>
      </c>
      <c r="J128" s="24">
        <v>0</v>
      </c>
      <c r="K128" s="24" t="s">
        <v>197</v>
      </c>
      <c r="L128" s="24" t="s">
        <v>197</v>
      </c>
    </row>
    <row r="129" spans="1:12" ht="15.75" x14ac:dyDescent="0.25">
      <c r="A129" s="29" t="s">
        <v>575</v>
      </c>
      <c r="B129" s="24" t="s">
        <v>507</v>
      </c>
      <c r="C129" s="24">
        <v>285200</v>
      </c>
      <c r="D129" s="24">
        <v>452700</v>
      </c>
      <c r="E129" s="24">
        <v>731000</v>
      </c>
      <c r="F129" s="24">
        <v>1139300</v>
      </c>
      <c r="G129" s="24">
        <v>1514600</v>
      </c>
      <c r="H129" s="24">
        <v>2163300</v>
      </c>
      <c r="I129" s="24">
        <v>2684700</v>
      </c>
      <c r="J129" s="24">
        <v>3355100</v>
      </c>
      <c r="K129" s="24" t="s">
        <v>197</v>
      </c>
      <c r="L129" s="24" t="s">
        <v>197</v>
      </c>
    </row>
    <row r="130" spans="1:12" ht="15.75" x14ac:dyDescent="0.25">
      <c r="A130" s="29" t="s">
        <v>576</v>
      </c>
      <c r="B130" s="24" t="s">
        <v>507</v>
      </c>
      <c r="C130" s="24">
        <v>262300</v>
      </c>
      <c r="D130" s="24">
        <v>416500</v>
      </c>
      <c r="E130" s="24">
        <v>672400</v>
      </c>
      <c r="F130" s="24">
        <v>1047500</v>
      </c>
      <c r="G130" s="24">
        <v>1392100</v>
      </c>
      <c r="H130" s="24">
        <v>1988400</v>
      </c>
      <c r="I130" s="24">
        <v>2467200</v>
      </c>
      <c r="J130" s="24">
        <v>3083400</v>
      </c>
      <c r="K130" s="24" t="s">
        <v>197</v>
      </c>
      <c r="L130" s="24" t="s">
        <v>197</v>
      </c>
    </row>
    <row r="131" spans="1:12" ht="15.75" x14ac:dyDescent="0.25">
      <c r="A131" s="29" t="s">
        <v>577</v>
      </c>
      <c r="B131" s="24" t="s">
        <v>451</v>
      </c>
      <c r="C131" s="24">
        <v>794</v>
      </c>
      <c r="D131" s="24">
        <v>889</v>
      </c>
      <c r="E131" s="24">
        <v>582</v>
      </c>
      <c r="F131" s="24">
        <v>454</v>
      </c>
      <c r="G131" s="24">
        <v>569</v>
      </c>
      <c r="H131" s="24">
        <v>1029</v>
      </c>
      <c r="I131" s="24">
        <v>1238</v>
      </c>
      <c r="J131" s="24">
        <v>1206</v>
      </c>
      <c r="K131" s="24" t="s">
        <v>197</v>
      </c>
      <c r="L131" s="24" t="s">
        <v>197</v>
      </c>
    </row>
    <row r="132" spans="1:12" ht="15.75" x14ac:dyDescent="0.25">
      <c r="A132" s="29" t="s">
        <v>578</v>
      </c>
      <c r="B132" s="24" t="s">
        <v>507</v>
      </c>
      <c r="C132" s="24">
        <v>13357900</v>
      </c>
      <c r="D132" s="24">
        <v>12122300</v>
      </c>
      <c r="E132" s="24">
        <v>12569900</v>
      </c>
      <c r="F132" s="24">
        <v>12963300</v>
      </c>
      <c r="G132" s="24">
        <v>11923600</v>
      </c>
      <c r="H132" s="24">
        <v>11596700</v>
      </c>
      <c r="I132" s="24">
        <v>8484000</v>
      </c>
      <c r="J132" s="24">
        <v>5603400</v>
      </c>
      <c r="K132" s="24" t="s">
        <v>197</v>
      </c>
      <c r="L132" s="24" t="s">
        <v>197</v>
      </c>
    </row>
    <row r="133" spans="1:12" ht="15.75" x14ac:dyDescent="0.25">
      <c r="A133" s="29" t="s">
        <v>579</v>
      </c>
      <c r="B133" s="24" t="s">
        <v>507</v>
      </c>
      <c r="C133" s="24">
        <v>10881900</v>
      </c>
      <c r="D133" s="24">
        <v>10094600</v>
      </c>
      <c r="E133" s="24">
        <v>10690800</v>
      </c>
      <c r="F133" s="24">
        <v>11211900</v>
      </c>
      <c r="G133" s="24">
        <v>10502500</v>
      </c>
      <c r="H133" s="24">
        <v>10426900</v>
      </c>
      <c r="I133" s="24">
        <v>7640800</v>
      </c>
      <c r="J133" s="24">
        <v>5049700</v>
      </c>
      <c r="K133" s="24" t="s">
        <v>197</v>
      </c>
      <c r="L133" s="24" t="s">
        <v>197</v>
      </c>
    </row>
    <row r="134" spans="1:12" ht="15.75" x14ac:dyDescent="0.25">
      <c r="A134" s="29" t="s">
        <v>580</v>
      </c>
      <c r="B134" s="24" t="s">
        <v>451</v>
      </c>
      <c r="C134" s="24">
        <v>6</v>
      </c>
      <c r="D134" s="24">
        <v>1</v>
      </c>
      <c r="E134" s="24">
        <v>24</v>
      </c>
      <c r="F134" s="24">
        <v>130</v>
      </c>
      <c r="G134" s="24">
        <v>120</v>
      </c>
      <c r="H134" s="24">
        <v>272</v>
      </c>
      <c r="I134" s="24">
        <v>321</v>
      </c>
      <c r="J134" s="24">
        <v>300</v>
      </c>
      <c r="K134" s="24" t="s">
        <v>197</v>
      </c>
      <c r="L134" s="24" t="s">
        <v>197</v>
      </c>
    </row>
    <row r="135" spans="1:12" ht="15.75" x14ac:dyDescent="0.25">
      <c r="A135" s="29" t="s">
        <v>581</v>
      </c>
      <c r="B135" s="24" t="s">
        <v>507</v>
      </c>
      <c r="C135" s="24">
        <v>2269500</v>
      </c>
      <c r="D135" s="24">
        <v>2949900</v>
      </c>
      <c r="E135" s="24">
        <v>4314800</v>
      </c>
      <c r="F135" s="24">
        <v>5920600</v>
      </c>
      <c r="G135" s="24">
        <v>7326600</v>
      </c>
      <c r="H135" s="24">
        <v>9874100</v>
      </c>
      <c r="I135" s="24">
        <v>12348500</v>
      </c>
      <c r="J135" s="24">
        <v>15037900</v>
      </c>
      <c r="K135" s="24" t="s">
        <v>197</v>
      </c>
      <c r="L135" s="24" t="s">
        <v>197</v>
      </c>
    </row>
    <row r="136" spans="1:12" ht="15.75" x14ac:dyDescent="0.25">
      <c r="A136" s="29" t="s">
        <v>582</v>
      </c>
      <c r="B136" s="24" t="s">
        <v>507</v>
      </c>
      <c r="C136" s="24">
        <v>2041800</v>
      </c>
      <c r="D136" s="24">
        <v>2670100</v>
      </c>
      <c r="E136" s="24">
        <v>3924800</v>
      </c>
      <c r="F136" s="24">
        <v>5445400</v>
      </c>
      <c r="G136" s="24">
        <v>6785300</v>
      </c>
      <c r="H136" s="24">
        <v>9200100</v>
      </c>
      <c r="I136" s="24">
        <v>11493600</v>
      </c>
      <c r="J136" s="24">
        <v>13980300</v>
      </c>
      <c r="K136" s="24" t="s">
        <v>197</v>
      </c>
      <c r="L136" s="24" t="s">
        <v>197</v>
      </c>
    </row>
    <row r="137" spans="1:12" ht="15.75" x14ac:dyDescent="0.25">
      <c r="A137" s="29" t="s">
        <v>583</v>
      </c>
      <c r="B137" s="24" t="s">
        <v>451</v>
      </c>
      <c r="C137" s="24">
        <v>0</v>
      </c>
      <c r="D137" s="24">
        <v>0</v>
      </c>
      <c r="E137" s="24">
        <v>0</v>
      </c>
      <c r="F137" s="24">
        <v>0</v>
      </c>
      <c r="G137" s="24">
        <v>0</v>
      </c>
      <c r="H137" s="24">
        <v>45</v>
      </c>
      <c r="I137" s="24">
        <v>90</v>
      </c>
      <c r="J137" s="24">
        <v>100</v>
      </c>
      <c r="K137" s="24" t="s">
        <v>197</v>
      </c>
      <c r="L137" s="24" t="s">
        <v>197</v>
      </c>
    </row>
    <row r="138" spans="1:12" ht="15.75" x14ac:dyDescent="0.25">
      <c r="A138" s="29" t="s">
        <v>584</v>
      </c>
      <c r="B138" s="24" t="s">
        <v>507</v>
      </c>
      <c r="C138" s="24">
        <v>326600</v>
      </c>
      <c r="D138" s="24">
        <v>478300</v>
      </c>
      <c r="E138" s="24">
        <v>685800</v>
      </c>
      <c r="F138" s="24">
        <v>795700</v>
      </c>
      <c r="G138" s="24">
        <v>924300</v>
      </c>
      <c r="H138" s="24">
        <v>1240400</v>
      </c>
      <c r="I138" s="24">
        <v>1081900</v>
      </c>
      <c r="J138" s="24">
        <v>933200</v>
      </c>
      <c r="K138" s="24" t="s">
        <v>197</v>
      </c>
      <c r="L138" s="24" t="s">
        <v>197</v>
      </c>
    </row>
    <row r="139" spans="1:12" ht="15.75" x14ac:dyDescent="0.25">
      <c r="A139" s="29" t="s">
        <v>585</v>
      </c>
      <c r="B139" s="24" t="s">
        <v>507</v>
      </c>
      <c r="C139" s="24">
        <v>305400</v>
      </c>
      <c r="D139" s="24">
        <v>447100</v>
      </c>
      <c r="E139" s="24">
        <v>641100</v>
      </c>
      <c r="F139" s="24">
        <v>743700</v>
      </c>
      <c r="G139" s="24">
        <v>863900</v>
      </c>
      <c r="H139" s="24">
        <v>1159300</v>
      </c>
      <c r="I139" s="24">
        <v>1011200</v>
      </c>
      <c r="J139" s="24">
        <v>872000</v>
      </c>
      <c r="K139" s="24" t="s">
        <v>197</v>
      </c>
      <c r="L139" s="24" t="s">
        <v>197</v>
      </c>
    </row>
    <row r="140" spans="1:12" ht="15.75" x14ac:dyDescent="0.25">
      <c r="A140" s="29" t="s">
        <v>586</v>
      </c>
      <c r="B140" s="24" t="s">
        <v>451</v>
      </c>
      <c r="C140" s="24">
        <v>293</v>
      </c>
      <c r="D140" s="24">
        <v>206</v>
      </c>
      <c r="E140" s="24">
        <v>103</v>
      </c>
      <c r="F140" s="24">
        <v>79</v>
      </c>
      <c r="G140" s="24">
        <v>42</v>
      </c>
      <c r="H140" s="24">
        <v>7</v>
      </c>
      <c r="I140" s="24">
        <v>0</v>
      </c>
      <c r="J140" s="24">
        <v>0</v>
      </c>
      <c r="K140" s="24" t="s">
        <v>197</v>
      </c>
      <c r="L140" s="24" t="s">
        <v>197</v>
      </c>
    </row>
    <row r="141" spans="1:12" ht="15.75" x14ac:dyDescent="0.25">
      <c r="A141" s="29" t="s">
        <v>587</v>
      </c>
      <c r="B141" s="24" t="s">
        <v>507</v>
      </c>
      <c r="C141" s="24">
        <v>2178700</v>
      </c>
      <c r="D141" s="24">
        <v>1075400</v>
      </c>
      <c r="E141" s="24">
        <v>632300</v>
      </c>
      <c r="F141" s="24">
        <v>368100</v>
      </c>
      <c r="G141" s="24">
        <v>113600</v>
      </c>
      <c r="H141" s="24">
        <v>2500</v>
      </c>
      <c r="I141" s="24">
        <v>0</v>
      </c>
      <c r="J141" s="24">
        <v>0</v>
      </c>
      <c r="K141" s="24" t="s">
        <v>197</v>
      </c>
      <c r="L141" s="24" t="s">
        <v>197</v>
      </c>
    </row>
    <row r="142" spans="1:12" ht="15.75" x14ac:dyDescent="0.25">
      <c r="A142" s="29" t="s">
        <v>588</v>
      </c>
      <c r="B142" s="24" t="s">
        <v>507</v>
      </c>
      <c r="C142" s="24">
        <v>1699400</v>
      </c>
      <c r="D142" s="24">
        <v>838800</v>
      </c>
      <c r="E142" s="24">
        <v>493200</v>
      </c>
      <c r="F142" s="24">
        <v>287100</v>
      </c>
      <c r="G142" s="24">
        <v>88600</v>
      </c>
      <c r="H142" s="24">
        <v>2000</v>
      </c>
      <c r="I142" s="24">
        <v>0</v>
      </c>
      <c r="J142" s="24">
        <v>0</v>
      </c>
      <c r="K142" s="24" t="s">
        <v>197</v>
      </c>
      <c r="L142" s="24" t="s">
        <v>197</v>
      </c>
    </row>
    <row r="143" spans="1:12" ht="15.75" x14ac:dyDescent="0.25">
      <c r="A143" s="29" t="s">
        <v>589</v>
      </c>
      <c r="B143" s="24" t="s">
        <v>590</v>
      </c>
      <c r="C143" s="24">
        <v>5.3</v>
      </c>
      <c r="D143" s="24">
        <v>5.8</v>
      </c>
      <c r="E143" s="24">
        <v>6.4</v>
      </c>
      <c r="F143" s="24">
        <v>6.7</v>
      </c>
      <c r="G143" s="24">
        <v>7.5</v>
      </c>
      <c r="H143" s="24">
        <v>7.9</v>
      </c>
      <c r="I143" s="24">
        <v>8.5</v>
      </c>
      <c r="J143" s="24">
        <v>9.3000000000000007</v>
      </c>
      <c r="K143" s="24">
        <v>10</v>
      </c>
      <c r="L143" s="24">
        <v>10.3</v>
      </c>
    </row>
    <row r="144" spans="1:12" ht="15.75" x14ac:dyDescent="0.25">
      <c r="A144" s="29" t="s">
        <v>591</v>
      </c>
      <c r="B144" s="24" t="s">
        <v>590</v>
      </c>
      <c r="C144" s="24">
        <v>0.4</v>
      </c>
      <c r="D144" s="24">
        <v>1.1000000000000001</v>
      </c>
      <c r="E144" s="24">
        <v>1.8</v>
      </c>
      <c r="F144" s="24">
        <v>2.4</v>
      </c>
      <c r="G144" s="24">
        <v>3</v>
      </c>
      <c r="H144" s="24">
        <v>3.5</v>
      </c>
      <c r="I144" s="24">
        <v>4.0999999999999996</v>
      </c>
      <c r="J144" s="24">
        <v>4.4000000000000004</v>
      </c>
      <c r="K144" s="24">
        <v>4.8</v>
      </c>
      <c r="L144" s="24">
        <v>4.8</v>
      </c>
    </row>
    <row r="145" spans="1:12" ht="15.75" x14ac:dyDescent="0.25">
      <c r="A145" s="29" t="s">
        <v>592</v>
      </c>
      <c r="B145" s="24" t="s">
        <v>590</v>
      </c>
      <c r="C145" s="24">
        <v>0.4</v>
      </c>
      <c r="D145" s="24">
        <v>0.7</v>
      </c>
      <c r="E145" s="24">
        <v>1</v>
      </c>
      <c r="F145" s="24">
        <v>1.1000000000000001</v>
      </c>
      <c r="G145" s="24">
        <v>1.4</v>
      </c>
      <c r="H145" s="24">
        <v>2</v>
      </c>
      <c r="I145" s="24">
        <v>1.7</v>
      </c>
      <c r="J145" s="24">
        <v>1.2</v>
      </c>
      <c r="K145" s="24">
        <v>1.5</v>
      </c>
      <c r="L145" s="24">
        <v>1.4</v>
      </c>
    </row>
    <row r="146" spans="1:12" ht="15.75" x14ac:dyDescent="0.25">
      <c r="A146" s="29" t="s">
        <v>593</v>
      </c>
      <c r="B146" s="24" t="s">
        <v>590</v>
      </c>
      <c r="C146" s="24">
        <v>4.4000000000000004</v>
      </c>
      <c r="D146" s="24">
        <v>4.7</v>
      </c>
      <c r="E146" s="24">
        <v>5.6</v>
      </c>
      <c r="F146" s="24">
        <v>6.4</v>
      </c>
      <c r="G146" s="24">
        <v>6.4</v>
      </c>
      <c r="H146" s="24">
        <v>5.9</v>
      </c>
      <c r="I146" s="24">
        <v>5.0999999999999996</v>
      </c>
      <c r="J146" s="24">
        <v>4.4000000000000004</v>
      </c>
      <c r="K146" s="24">
        <v>3.9</v>
      </c>
      <c r="L146" s="24">
        <v>3.1</v>
      </c>
    </row>
    <row r="147" spans="1:12" ht="15.75" x14ac:dyDescent="0.25">
      <c r="A147" s="29" t="s">
        <v>594</v>
      </c>
      <c r="B147" s="24" t="s">
        <v>590</v>
      </c>
      <c r="C147" s="24">
        <v>1.5</v>
      </c>
      <c r="D147" s="24">
        <v>1.4</v>
      </c>
      <c r="E147" s="24">
        <v>1.3</v>
      </c>
      <c r="F147" s="24">
        <v>1.5</v>
      </c>
      <c r="G147" s="24">
        <v>1.7</v>
      </c>
      <c r="H147" s="24">
        <v>1.7</v>
      </c>
      <c r="I147" s="24">
        <v>1.7</v>
      </c>
      <c r="J147" s="24">
        <v>2.1</v>
      </c>
      <c r="K147" s="24">
        <v>2</v>
      </c>
      <c r="L147" s="24">
        <v>1.5</v>
      </c>
    </row>
    <row r="148" spans="1:12" ht="15.75" x14ac:dyDescent="0.25">
      <c r="A148" s="29" t="s">
        <v>595</v>
      </c>
      <c r="B148" s="24" t="s">
        <v>451</v>
      </c>
      <c r="C148" s="24" t="s">
        <v>197</v>
      </c>
      <c r="D148" s="24">
        <v>4691</v>
      </c>
      <c r="E148" s="24">
        <v>4320</v>
      </c>
      <c r="F148" s="24">
        <v>3780</v>
      </c>
      <c r="G148" s="24">
        <v>3316</v>
      </c>
      <c r="H148" s="24">
        <v>2907</v>
      </c>
      <c r="I148" s="24">
        <v>2230</v>
      </c>
      <c r="J148" s="24">
        <v>1936</v>
      </c>
      <c r="K148" s="24">
        <v>1937</v>
      </c>
      <c r="L148" s="24">
        <v>1715</v>
      </c>
    </row>
    <row r="149" spans="1:12" ht="15.75" x14ac:dyDescent="0.25">
      <c r="A149" s="29" t="s">
        <v>596</v>
      </c>
      <c r="B149" s="24" t="s">
        <v>451</v>
      </c>
      <c r="C149" s="24" t="s">
        <v>197</v>
      </c>
      <c r="D149" s="24" t="s">
        <v>197</v>
      </c>
      <c r="E149" s="24">
        <v>3830</v>
      </c>
      <c r="F149" s="24">
        <v>3359</v>
      </c>
      <c r="G149" s="24">
        <v>2891</v>
      </c>
      <c r="H149" s="24">
        <v>2624</v>
      </c>
      <c r="I149" s="24">
        <v>2068</v>
      </c>
      <c r="J149" s="24">
        <v>1732</v>
      </c>
      <c r="K149" s="24">
        <v>1696</v>
      </c>
      <c r="L149" s="24">
        <v>1482</v>
      </c>
    </row>
    <row r="150" spans="1:12" ht="15.75" x14ac:dyDescent="0.25">
      <c r="A150" s="29" t="s">
        <v>597</v>
      </c>
      <c r="B150" s="24" t="s">
        <v>451</v>
      </c>
      <c r="C150" s="24" t="s">
        <v>197</v>
      </c>
      <c r="D150" s="24" t="s">
        <v>197</v>
      </c>
      <c r="E150" s="24" t="s">
        <v>197</v>
      </c>
      <c r="F150" s="24">
        <v>3113</v>
      </c>
      <c r="G150" s="24">
        <v>2705</v>
      </c>
      <c r="H150" s="24">
        <v>2383</v>
      </c>
      <c r="I150" s="24">
        <v>1921</v>
      </c>
      <c r="J150" s="24">
        <v>1658</v>
      </c>
      <c r="K150" s="24">
        <v>1568</v>
      </c>
      <c r="L150" s="24">
        <v>1342</v>
      </c>
    </row>
    <row r="151" spans="1:12" ht="15.75" x14ac:dyDescent="0.25">
      <c r="A151" s="29" t="s">
        <v>598</v>
      </c>
      <c r="B151" s="24" t="s">
        <v>451</v>
      </c>
      <c r="C151" s="24" t="s">
        <v>197</v>
      </c>
      <c r="D151" s="24" t="s">
        <v>197</v>
      </c>
      <c r="E151" s="24" t="s">
        <v>197</v>
      </c>
      <c r="F151" s="24" t="s">
        <v>197</v>
      </c>
      <c r="G151" s="24">
        <v>2552</v>
      </c>
      <c r="H151" s="24">
        <v>2247</v>
      </c>
      <c r="I151" s="24">
        <v>1777</v>
      </c>
      <c r="J151" s="24">
        <v>1582</v>
      </c>
      <c r="K151" s="24">
        <v>1523</v>
      </c>
      <c r="L151" s="24">
        <v>1278</v>
      </c>
    </row>
    <row r="152" spans="1:12" ht="15.75" x14ac:dyDescent="0.25">
      <c r="A152" s="29" t="s">
        <v>599</v>
      </c>
      <c r="B152" s="24" t="s">
        <v>451</v>
      </c>
      <c r="C152" s="24" t="s">
        <v>197</v>
      </c>
      <c r="D152" s="24" t="s">
        <v>197</v>
      </c>
      <c r="E152" s="24" t="s">
        <v>197</v>
      </c>
      <c r="F152" s="24" t="s">
        <v>197</v>
      </c>
      <c r="G152" s="24" t="s">
        <v>197</v>
      </c>
      <c r="H152" s="24">
        <v>2171</v>
      </c>
      <c r="I152" s="24">
        <v>1708</v>
      </c>
      <c r="J152" s="24">
        <v>1521</v>
      </c>
      <c r="K152" s="24">
        <v>1465</v>
      </c>
      <c r="L152" s="24">
        <v>1246</v>
      </c>
    </row>
    <row r="153" spans="1:12" ht="15.75" x14ac:dyDescent="0.25">
      <c r="A153" s="29" t="s">
        <v>600</v>
      </c>
      <c r="B153" s="24" t="s">
        <v>451</v>
      </c>
      <c r="C153" s="24">
        <v>5066</v>
      </c>
      <c r="D153" s="24">
        <v>4446</v>
      </c>
      <c r="E153" s="24">
        <v>3650</v>
      </c>
      <c r="F153" s="24">
        <v>3024</v>
      </c>
      <c r="G153" s="24">
        <v>2505</v>
      </c>
      <c r="H153" s="24">
        <v>2146</v>
      </c>
      <c r="I153" s="24">
        <v>1665</v>
      </c>
      <c r="J153" s="24">
        <v>1452</v>
      </c>
      <c r="K153" s="24">
        <v>1373</v>
      </c>
      <c r="L153" s="24">
        <v>1150</v>
      </c>
    </row>
    <row r="154" spans="1:12" ht="15.75" x14ac:dyDescent="0.25">
      <c r="A154" s="29" t="s">
        <v>601</v>
      </c>
      <c r="B154" s="24" t="s">
        <v>451</v>
      </c>
      <c r="C154" s="24">
        <v>226</v>
      </c>
      <c r="D154" s="24">
        <v>587</v>
      </c>
      <c r="E154" s="24">
        <v>627</v>
      </c>
      <c r="F154" s="24">
        <v>709</v>
      </c>
      <c r="G154" s="24">
        <v>361</v>
      </c>
      <c r="H154" s="24">
        <v>223</v>
      </c>
      <c r="I154" s="24">
        <v>313</v>
      </c>
      <c r="J154" s="24">
        <v>378</v>
      </c>
      <c r="K154" s="24">
        <v>294</v>
      </c>
      <c r="L154" s="24">
        <v>327</v>
      </c>
    </row>
    <row r="155" spans="1:12" ht="15.75" x14ac:dyDescent="0.25">
      <c r="A155" s="29" t="s">
        <v>602</v>
      </c>
      <c r="B155" s="24" t="s">
        <v>451</v>
      </c>
      <c r="C155" s="24" t="s">
        <v>197</v>
      </c>
      <c r="D155" s="24">
        <v>832</v>
      </c>
      <c r="E155" s="24">
        <v>1117</v>
      </c>
      <c r="F155" s="24">
        <v>1130</v>
      </c>
      <c r="G155" s="24">
        <v>786</v>
      </c>
      <c r="H155" s="24">
        <v>506</v>
      </c>
      <c r="I155" s="24">
        <v>475</v>
      </c>
      <c r="J155" s="24">
        <v>582</v>
      </c>
      <c r="K155" s="24">
        <v>535</v>
      </c>
      <c r="L155" s="24">
        <v>560</v>
      </c>
    </row>
    <row r="156" spans="1:12" ht="15.75" x14ac:dyDescent="0.25">
      <c r="A156" s="29" t="s">
        <v>603</v>
      </c>
      <c r="B156" s="24" t="s">
        <v>451</v>
      </c>
      <c r="C156" s="24" t="s">
        <v>197</v>
      </c>
      <c r="D156" s="24" t="s">
        <v>197</v>
      </c>
      <c r="E156" s="24">
        <v>1297</v>
      </c>
      <c r="F156" s="24">
        <v>1376</v>
      </c>
      <c r="G156" s="24">
        <v>972</v>
      </c>
      <c r="H156" s="24">
        <v>747</v>
      </c>
      <c r="I156" s="24">
        <v>622</v>
      </c>
      <c r="J156" s="24">
        <v>656</v>
      </c>
      <c r="K156" s="24">
        <v>663</v>
      </c>
      <c r="L156" s="24">
        <v>700</v>
      </c>
    </row>
    <row r="157" spans="1:12" ht="15.75" x14ac:dyDescent="0.25">
      <c r="A157" s="29" t="s">
        <v>604</v>
      </c>
      <c r="B157" s="24" t="s">
        <v>451</v>
      </c>
      <c r="C157" s="24" t="s">
        <v>197</v>
      </c>
      <c r="D157" s="24" t="s">
        <v>197</v>
      </c>
      <c r="E157" s="24" t="s">
        <v>197</v>
      </c>
      <c r="F157" s="24">
        <v>1465</v>
      </c>
      <c r="G157" s="24">
        <v>1125</v>
      </c>
      <c r="H157" s="24">
        <v>883</v>
      </c>
      <c r="I157" s="24">
        <v>766</v>
      </c>
      <c r="J157" s="24">
        <v>732</v>
      </c>
      <c r="K157" s="24">
        <v>708</v>
      </c>
      <c r="L157" s="24">
        <v>764</v>
      </c>
    </row>
    <row r="158" spans="1:12" ht="15.75" x14ac:dyDescent="0.25">
      <c r="A158" s="29" t="s">
        <v>605</v>
      </c>
      <c r="B158" s="24" t="s">
        <v>451</v>
      </c>
      <c r="C158" s="24" t="s">
        <v>197</v>
      </c>
      <c r="D158" s="24" t="s">
        <v>197</v>
      </c>
      <c r="E158" s="24" t="s">
        <v>197</v>
      </c>
      <c r="F158" s="24" t="s">
        <v>197</v>
      </c>
      <c r="G158" s="24">
        <v>1172</v>
      </c>
      <c r="H158" s="24">
        <v>959</v>
      </c>
      <c r="I158" s="24">
        <v>835</v>
      </c>
      <c r="J158" s="24">
        <v>793</v>
      </c>
      <c r="K158" s="24">
        <v>766</v>
      </c>
      <c r="L158" s="24">
        <v>796</v>
      </c>
    </row>
    <row r="159" spans="1:12" ht="15.75" x14ac:dyDescent="0.25">
      <c r="A159" s="29" t="s">
        <v>606</v>
      </c>
      <c r="B159" s="24" t="s">
        <v>507</v>
      </c>
      <c r="C159" s="24">
        <v>19700</v>
      </c>
      <c r="D159" s="24">
        <v>16100</v>
      </c>
      <c r="E159" s="24">
        <v>14900</v>
      </c>
      <c r="F159" s="24">
        <v>17500</v>
      </c>
      <c r="G159" s="24">
        <v>10000</v>
      </c>
      <c r="H159" s="24">
        <v>11400</v>
      </c>
      <c r="I159" s="24">
        <v>10100</v>
      </c>
      <c r="J159" s="24" t="s">
        <v>186</v>
      </c>
      <c r="K159" s="24" t="s">
        <v>186</v>
      </c>
      <c r="L159" s="24" t="s">
        <v>186</v>
      </c>
    </row>
    <row r="160" spans="1:12" ht="15.75" x14ac:dyDescent="0.25">
      <c r="A160" s="29" t="s">
        <v>607</v>
      </c>
      <c r="B160" s="24" t="s">
        <v>507</v>
      </c>
      <c r="C160" s="24">
        <v>12200</v>
      </c>
      <c r="D160" s="24">
        <v>12500</v>
      </c>
      <c r="E160" s="24">
        <v>12000</v>
      </c>
      <c r="F160" s="24">
        <v>11700</v>
      </c>
      <c r="G160" s="24">
        <v>11200</v>
      </c>
      <c r="H160" s="24">
        <v>9600</v>
      </c>
      <c r="I160" s="24">
        <v>9600</v>
      </c>
      <c r="J160" s="24">
        <v>9300</v>
      </c>
      <c r="K160" s="24">
        <v>9000</v>
      </c>
      <c r="L160" s="24">
        <v>9300</v>
      </c>
    </row>
    <row r="161" spans="1:12" ht="15.75" x14ac:dyDescent="0.25">
      <c r="A161" s="29" t="s">
        <v>608</v>
      </c>
      <c r="B161" s="24" t="s">
        <v>507</v>
      </c>
      <c r="C161" s="24">
        <v>32700</v>
      </c>
      <c r="D161" s="24">
        <v>30700</v>
      </c>
      <c r="E161" s="24">
        <v>30600</v>
      </c>
      <c r="F161" s="24">
        <v>30300</v>
      </c>
      <c r="G161" s="24">
        <v>30900</v>
      </c>
      <c r="H161" s="24">
        <v>25000</v>
      </c>
      <c r="I161" s="24">
        <v>25700</v>
      </c>
      <c r="J161" s="24">
        <v>26000</v>
      </c>
      <c r="K161" s="24">
        <v>26800</v>
      </c>
      <c r="L161" s="24">
        <v>25100</v>
      </c>
    </row>
    <row r="162" spans="1:12" ht="15.75" x14ac:dyDescent="0.25">
      <c r="A162" s="29" t="s">
        <v>609</v>
      </c>
      <c r="B162" s="24" t="s">
        <v>507</v>
      </c>
      <c r="C162" s="24">
        <v>18300</v>
      </c>
      <c r="D162" s="24">
        <v>17200</v>
      </c>
      <c r="E162" s="24">
        <v>16400</v>
      </c>
      <c r="F162" s="24">
        <v>15700</v>
      </c>
      <c r="G162" s="24">
        <v>16600</v>
      </c>
      <c r="H162" s="24">
        <v>15400</v>
      </c>
      <c r="I162" s="24">
        <v>14900</v>
      </c>
      <c r="J162" s="24">
        <v>14500</v>
      </c>
      <c r="K162" s="24">
        <v>14100</v>
      </c>
      <c r="L162" s="24">
        <v>14900</v>
      </c>
    </row>
    <row r="163" spans="1:12" ht="15.75" x14ac:dyDescent="0.25">
      <c r="A163" s="29" t="s">
        <v>610</v>
      </c>
      <c r="B163" s="24" t="s">
        <v>507</v>
      </c>
      <c r="C163" s="24">
        <v>15500</v>
      </c>
      <c r="D163" s="24">
        <v>15100</v>
      </c>
      <c r="E163" s="24">
        <v>13200</v>
      </c>
      <c r="F163" s="24">
        <v>11700</v>
      </c>
      <c r="G163" s="24">
        <v>13800</v>
      </c>
      <c r="H163" s="24">
        <v>16400</v>
      </c>
      <c r="I163" s="24">
        <v>16400</v>
      </c>
      <c r="J163" s="24">
        <v>15300</v>
      </c>
      <c r="K163" s="24">
        <v>14900</v>
      </c>
      <c r="L163" s="24" t="s">
        <v>186</v>
      </c>
    </row>
    <row r="164" spans="1:12" ht="15.75" x14ac:dyDescent="0.25">
      <c r="A164" s="29" t="s">
        <v>611</v>
      </c>
      <c r="B164" s="24" t="s">
        <v>507</v>
      </c>
      <c r="C164" s="24">
        <v>370</v>
      </c>
      <c r="D164" s="24">
        <v>280</v>
      </c>
      <c r="E164" s="24">
        <v>140</v>
      </c>
      <c r="F164" s="24">
        <v>180</v>
      </c>
      <c r="G164" s="24">
        <v>210</v>
      </c>
      <c r="H164" s="24">
        <v>180</v>
      </c>
      <c r="I164" s="24">
        <v>160</v>
      </c>
      <c r="J164" s="24">
        <v>190</v>
      </c>
      <c r="K164" s="24">
        <v>200</v>
      </c>
      <c r="L164" s="24">
        <v>170</v>
      </c>
    </row>
    <row r="165" spans="1:12" ht="15.75" x14ac:dyDescent="0.25">
      <c r="A165" s="29" t="s">
        <v>612</v>
      </c>
      <c r="B165" s="24" t="s">
        <v>507</v>
      </c>
      <c r="C165" s="24">
        <v>170</v>
      </c>
      <c r="D165" s="24">
        <v>160</v>
      </c>
      <c r="E165" s="24">
        <v>150</v>
      </c>
      <c r="F165" s="24">
        <v>130</v>
      </c>
      <c r="G165" s="24">
        <v>130</v>
      </c>
      <c r="H165" s="24">
        <v>130</v>
      </c>
      <c r="I165" s="24">
        <v>130</v>
      </c>
      <c r="J165" s="24">
        <v>110</v>
      </c>
      <c r="K165" s="24">
        <v>110</v>
      </c>
      <c r="L165" s="24">
        <v>100</v>
      </c>
    </row>
    <row r="166" spans="1:12" ht="15.75" x14ac:dyDescent="0.25">
      <c r="A166" s="29" t="s">
        <v>613</v>
      </c>
      <c r="B166" s="24" t="s">
        <v>507</v>
      </c>
      <c r="C166" s="24">
        <v>150</v>
      </c>
      <c r="D166" s="24">
        <v>140</v>
      </c>
      <c r="E166" s="24">
        <v>140</v>
      </c>
      <c r="F166" s="24">
        <v>140</v>
      </c>
      <c r="G166" s="24">
        <v>140</v>
      </c>
      <c r="H166" s="24">
        <v>140</v>
      </c>
      <c r="I166" s="24">
        <v>140</v>
      </c>
      <c r="J166" s="24">
        <v>130</v>
      </c>
      <c r="K166" s="24">
        <v>120</v>
      </c>
      <c r="L166" s="24">
        <v>120</v>
      </c>
    </row>
    <row r="167" spans="1:12" ht="15.75" x14ac:dyDescent="0.25">
      <c r="A167" s="29" t="s">
        <v>614</v>
      </c>
      <c r="B167" s="24" t="s">
        <v>507</v>
      </c>
      <c r="C167" s="24">
        <v>250</v>
      </c>
      <c r="D167" s="24">
        <v>220</v>
      </c>
      <c r="E167" s="24">
        <v>190</v>
      </c>
      <c r="F167" s="24">
        <v>160</v>
      </c>
      <c r="G167" s="24">
        <v>190</v>
      </c>
      <c r="H167" s="24">
        <v>220</v>
      </c>
      <c r="I167" s="24">
        <v>200</v>
      </c>
      <c r="J167" s="24">
        <v>200</v>
      </c>
      <c r="K167" s="24">
        <v>200</v>
      </c>
      <c r="L167" s="24" t="s">
        <v>186</v>
      </c>
    </row>
    <row r="168" spans="1:12" ht="15.75" x14ac:dyDescent="0.25">
      <c r="A168" s="29" t="s">
        <v>615</v>
      </c>
      <c r="B168" s="24" t="s">
        <v>451</v>
      </c>
      <c r="C168" s="24">
        <v>1175</v>
      </c>
      <c r="D168" s="24">
        <v>1168</v>
      </c>
      <c r="E168" s="24">
        <v>1132</v>
      </c>
      <c r="F168" s="24">
        <v>854</v>
      </c>
      <c r="G168" s="24">
        <v>442</v>
      </c>
      <c r="H168" s="24">
        <v>948</v>
      </c>
      <c r="I168" s="24">
        <v>967</v>
      </c>
      <c r="J168" s="24">
        <v>884</v>
      </c>
      <c r="K168" s="24">
        <v>846</v>
      </c>
      <c r="L168" s="24">
        <v>902</v>
      </c>
    </row>
    <row r="169" spans="1:12" ht="15.75" x14ac:dyDescent="0.25">
      <c r="A169" s="29" t="s">
        <v>616</v>
      </c>
      <c r="B169" s="24" t="s">
        <v>451</v>
      </c>
      <c r="C169" s="24">
        <v>0</v>
      </c>
      <c r="D169" s="24">
        <v>1</v>
      </c>
      <c r="E169" s="24">
        <v>0</v>
      </c>
      <c r="F169" s="24">
        <v>0</v>
      </c>
      <c r="G169" s="24">
        <v>0</v>
      </c>
      <c r="H169" s="24">
        <v>1</v>
      </c>
      <c r="I169" s="24">
        <v>3</v>
      </c>
      <c r="J169" s="24">
        <v>1</v>
      </c>
      <c r="K169" s="24">
        <v>5</v>
      </c>
      <c r="L169" s="24">
        <v>4</v>
      </c>
    </row>
    <row r="170" spans="1:12" ht="15.75" x14ac:dyDescent="0.25">
      <c r="A170" s="29" t="s">
        <v>617</v>
      </c>
      <c r="B170" s="24" t="s">
        <v>451</v>
      </c>
      <c r="C170" s="24">
        <v>483</v>
      </c>
      <c r="D170" s="24">
        <v>446</v>
      </c>
      <c r="E170" s="24">
        <v>340</v>
      </c>
      <c r="F170" s="24">
        <v>154</v>
      </c>
      <c r="G170" s="24">
        <v>172</v>
      </c>
      <c r="H170" s="24">
        <v>618</v>
      </c>
      <c r="I170" s="24">
        <v>601</v>
      </c>
      <c r="J170" s="24">
        <v>548</v>
      </c>
      <c r="K170" s="24">
        <v>558</v>
      </c>
      <c r="L170" s="24">
        <v>596</v>
      </c>
    </row>
    <row r="171" spans="1:12" ht="15.75" x14ac:dyDescent="0.25">
      <c r="A171" s="29" t="s">
        <v>618</v>
      </c>
      <c r="B171" s="24" t="s">
        <v>451</v>
      </c>
      <c r="C171" s="24">
        <v>692</v>
      </c>
      <c r="D171" s="24">
        <v>722</v>
      </c>
      <c r="E171" s="24">
        <v>792</v>
      </c>
      <c r="F171" s="24">
        <v>700</v>
      </c>
      <c r="G171" s="24">
        <v>270</v>
      </c>
      <c r="H171" s="24">
        <v>329</v>
      </c>
      <c r="I171" s="24">
        <v>363</v>
      </c>
      <c r="J171" s="24">
        <v>335</v>
      </c>
      <c r="K171" s="24">
        <v>283</v>
      </c>
      <c r="L171" s="24">
        <v>302</v>
      </c>
    </row>
    <row r="172" spans="1:12" ht="15.75" x14ac:dyDescent="0.25">
      <c r="A172" s="29" t="s">
        <v>375</v>
      </c>
      <c r="B172" s="24" t="s">
        <v>451</v>
      </c>
      <c r="C172" s="24">
        <v>639</v>
      </c>
      <c r="D172" s="24">
        <v>515</v>
      </c>
      <c r="E172" s="24">
        <v>632</v>
      </c>
      <c r="F172" s="24">
        <v>717</v>
      </c>
      <c r="G172" s="24">
        <v>879</v>
      </c>
      <c r="H172" s="24">
        <v>705</v>
      </c>
      <c r="I172" s="24">
        <v>507</v>
      </c>
      <c r="J172" s="24">
        <v>533</v>
      </c>
      <c r="K172" s="24">
        <v>597</v>
      </c>
      <c r="L172" s="24">
        <v>810</v>
      </c>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showGridLines="0" workbookViewId="0"/>
  </sheetViews>
  <sheetFormatPr defaultColWidth="8.85546875" defaultRowHeight="12.75" x14ac:dyDescent="0.2"/>
  <cols>
    <col min="1" max="1" width="34.5703125" style="99" customWidth="1"/>
    <col min="2" max="2" width="150.5703125" style="99" customWidth="1"/>
    <col min="3" max="16384" width="8.85546875" style="99"/>
  </cols>
  <sheetData>
    <row r="1" spans="1:2" ht="20.25" x14ac:dyDescent="0.3">
      <c r="A1" s="98" t="s">
        <v>61</v>
      </c>
    </row>
    <row r="2" spans="1:2" s="10" customFormat="1" ht="15" x14ac:dyDescent="0.2">
      <c r="A2" s="9" t="s">
        <v>119</v>
      </c>
      <c r="B2" s="9"/>
    </row>
    <row r="3" spans="1:2" ht="15.75" x14ac:dyDescent="0.2">
      <c r="A3" s="100" t="s">
        <v>120</v>
      </c>
      <c r="B3" s="100" t="s">
        <v>121</v>
      </c>
    </row>
    <row r="4" spans="1:2" ht="30" customHeight="1" x14ac:dyDescent="0.2">
      <c r="A4" s="101" t="s">
        <v>122</v>
      </c>
      <c r="B4" s="102" t="s">
        <v>123</v>
      </c>
    </row>
    <row r="5" spans="1:2" ht="15" x14ac:dyDescent="0.2">
      <c r="A5" s="101" t="s">
        <v>24</v>
      </c>
      <c r="B5" s="102" t="s">
        <v>124</v>
      </c>
    </row>
    <row r="6" spans="1:2" ht="30" x14ac:dyDescent="0.2">
      <c r="A6" s="101" t="s">
        <v>125</v>
      </c>
      <c r="B6" s="102" t="s">
        <v>126</v>
      </c>
    </row>
    <row r="7" spans="1:2" ht="30" x14ac:dyDescent="0.2">
      <c r="A7" s="101" t="s">
        <v>127</v>
      </c>
      <c r="B7" s="102" t="s">
        <v>128</v>
      </c>
    </row>
    <row r="8" spans="1:2" ht="15" x14ac:dyDescent="0.2">
      <c r="A8" s="101" t="s">
        <v>129</v>
      </c>
      <c r="B8" s="102" t="s">
        <v>130</v>
      </c>
    </row>
    <row r="9" spans="1:2" ht="15" x14ac:dyDescent="0.2">
      <c r="A9" s="101" t="s">
        <v>131</v>
      </c>
      <c r="B9" s="102" t="s">
        <v>132</v>
      </c>
    </row>
    <row r="10" spans="1:2" ht="30" x14ac:dyDescent="0.2">
      <c r="A10" s="101" t="s">
        <v>133</v>
      </c>
      <c r="B10" s="102" t="s">
        <v>134</v>
      </c>
    </row>
    <row r="11" spans="1:2" ht="30" x14ac:dyDescent="0.2">
      <c r="A11" s="101" t="s">
        <v>135</v>
      </c>
      <c r="B11" s="102" t="s">
        <v>136</v>
      </c>
    </row>
    <row r="12" spans="1:2" ht="30" x14ac:dyDescent="0.2">
      <c r="A12" s="101" t="s">
        <v>137</v>
      </c>
      <c r="B12" s="102" t="s">
        <v>138</v>
      </c>
    </row>
    <row r="13" spans="1:2" ht="15" x14ac:dyDescent="0.2">
      <c r="A13" s="101" t="s">
        <v>139</v>
      </c>
      <c r="B13" s="102" t="s">
        <v>140</v>
      </c>
    </row>
    <row r="14" spans="1:2" ht="15" x14ac:dyDescent="0.2">
      <c r="A14" s="101" t="s">
        <v>141</v>
      </c>
      <c r="B14" s="102" t="s">
        <v>142</v>
      </c>
    </row>
    <row r="15" spans="1:2" ht="15" x14ac:dyDescent="0.2">
      <c r="A15" s="101" t="s">
        <v>143</v>
      </c>
      <c r="B15" s="102" t="s">
        <v>144</v>
      </c>
    </row>
    <row r="16" spans="1:2" ht="30" x14ac:dyDescent="0.2">
      <c r="A16" s="101" t="s">
        <v>145</v>
      </c>
      <c r="B16" s="102" t="s">
        <v>146</v>
      </c>
    </row>
    <row r="17" spans="1:2" ht="30" x14ac:dyDescent="0.2">
      <c r="A17" s="101" t="s">
        <v>147</v>
      </c>
      <c r="B17" s="102" t="s">
        <v>148</v>
      </c>
    </row>
    <row r="18" spans="1:2" ht="60" x14ac:dyDescent="0.2">
      <c r="A18" s="101" t="s">
        <v>149</v>
      </c>
      <c r="B18" s="102" t="s">
        <v>150</v>
      </c>
    </row>
    <row r="19" spans="1:2" ht="45" x14ac:dyDescent="0.2">
      <c r="A19" s="101" t="s">
        <v>151</v>
      </c>
      <c r="B19" s="102" t="s">
        <v>152</v>
      </c>
    </row>
    <row r="20" spans="1:2" ht="45" x14ac:dyDescent="0.2">
      <c r="A20" s="101" t="s">
        <v>153</v>
      </c>
      <c r="B20" s="102" t="s">
        <v>154</v>
      </c>
    </row>
    <row r="21" spans="1:2" ht="15" x14ac:dyDescent="0.2">
      <c r="A21" s="101" t="s">
        <v>155</v>
      </c>
      <c r="B21" s="102" t="s">
        <v>156</v>
      </c>
    </row>
    <row r="22" spans="1:2" ht="60" x14ac:dyDescent="0.2">
      <c r="A22" s="101" t="s">
        <v>157</v>
      </c>
      <c r="B22" s="102" t="s">
        <v>158</v>
      </c>
    </row>
    <row r="23" spans="1:2" ht="15" x14ac:dyDescent="0.2">
      <c r="A23" s="101" t="s">
        <v>159</v>
      </c>
      <c r="B23" s="102" t="s">
        <v>160</v>
      </c>
    </row>
    <row r="24" spans="1:2" ht="45" x14ac:dyDescent="0.2">
      <c r="A24" s="101" t="s">
        <v>161</v>
      </c>
      <c r="B24" s="102" t="s">
        <v>162</v>
      </c>
    </row>
    <row r="25" spans="1:2" ht="30" x14ac:dyDescent="0.2">
      <c r="A25" s="101" t="s">
        <v>163</v>
      </c>
      <c r="B25" s="102" t="s">
        <v>164</v>
      </c>
    </row>
    <row r="26" spans="1:2" ht="45" x14ac:dyDescent="0.2">
      <c r="A26" s="101" t="s">
        <v>165</v>
      </c>
      <c r="B26" s="102" t="s">
        <v>166</v>
      </c>
    </row>
    <row r="27" spans="1:2" ht="45" x14ac:dyDescent="0.2">
      <c r="A27" s="101" t="s">
        <v>167</v>
      </c>
      <c r="B27" s="102" t="s">
        <v>168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
  <sheetViews>
    <sheetView showGridLines="0" workbookViewId="0">
      <pane ySplit="5" topLeftCell="A6" activePane="bottomLeft" state="frozen"/>
      <selection pane="bottomLeft"/>
    </sheetView>
  </sheetViews>
  <sheetFormatPr defaultColWidth="11.42578125" defaultRowHeight="15" x14ac:dyDescent="0.25"/>
  <cols>
    <col min="1" max="1" width="74.5703125" customWidth="1"/>
    <col min="2" max="2" width="15.140625" customWidth="1"/>
    <col min="3" max="12" width="11.5703125" style="25" customWidth="1"/>
  </cols>
  <sheetData>
    <row r="1" spans="1:12" ht="19.5" x14ac:dyDescent="0.3">
      <c r="A1" s="86" t="s">
        <v>169</v>
      </c>
      <c r="B1" s="87"/>
      <c r="C1" s="93"/>
      <c r="D1" s="94"/>
      <c r="E1" s="94"/>
      <c r="F1" s="94"/>
      <c r="G1" s="94"/>
      <c r="H1" s="94"/>
      <c r="I1" s="94"/>
      <c r="J1" s="94"/>
      <c r="K1" s="94"/>
      <c r="L1" s="93"/>
    </row>
    <row r="2" spans="1:12" ht="15.75" x14ac:dyDescent="0.25">
      <c r="A2" s="9" t="s">
        <v>170</v>
      </c>
      <c r="B2" s="87"/>
      <c r="C2" s="67"/>
      <c r="D2" s="94"/>
      <c r="E2" s="94"/>
      <c r="F2" s="94"/>
      <c r="G2" s="94"/>
      <c r="H2" s="94"/>
      <c r="I2" s="94"/>
      <c r="J2" s="94"/>
      <c r="K2" s="94"/>
      <c r="L2" s="67"/>
    </row>
    <row r="3" spans="1:12" ht="15.75" x14ac:dyDescent="0.25">
      <c r="A3" s="9" t="s">
        <v>171</v>
      </c>
      <c r="B3" s="10"/>
      <c r="C3" s="67"/>
      <c r="D3" s="67"/>
      <c r="E3" s="67"/>
      <c r="F3" s="67"/>
      <c r="G3" s="67"/>
      <c r="H3" s="68"/>
      <c r="I3" s="68"/>
      <c r="J3" s="68"/>
      <c r="K3" s="67"/>
      <c r="L3" s="67"/>
    </row>
    <row r="4" spans="1:12" ht="15.75" x14ac:dyDescent="0.25">
      <c r="A4" s="88" t="s">
        <v>172</v>
      </c>
      <c r="B4" s="87"/>
      <c r="C4" s="95"/>
      <c r="D4" s="94"/>
      <c r="E4" s="94"/>
      <c r="F4" s="94"/>
      <c r="G4" s="94"/>
      <c r="H4" s="94"/>
      <c r="I4" s="94"/>
      <c r="J4" s="94"/>
      <c r="K4" s="94"/>
      <c r="L4" s="95"/>
    </row>
    <row r="5" spans="1:12" ht="31.5" x14ac:dyDescent="0.25">
      <c r="A5" s="73" t="s">
        <v>173</v>
      </c>
      <c r="B5" s="17" t="s">
        <v>174</v>
      </c>
      <c r="C5" s="80" t="s">
        <v>190</v>
      </c>
      <c r="D5" s="17" t="s">
        <v>175</v>
      </c>
      <c r="E5" s="17" t="s">
        <v>176</v>
      </c>
      <c r="F5" s="17" t="s">
        <v>177</v>
      </c>
      <c r="G5" s="17" t="s">
        <v>178</v>
      </c>
      <c r="H5" s="17" t="s">
        <v>179</v>
      </c>
      <c r="I5" s="17" t="s">
        <v>180</v>
      </c>
      <c r="J5" s="17" t="s">
        <v>181</v>
      </c>
      <c r="K5" s="17" t="s">
        <v>182</v>
      </c>
      <c r="L5" s="80" t="s">
        <v>183</v>
      </c>
    </row>
    <row r="6" spans="1:12" ht="28.5" customHeight="1" x14ac:dyDescent="0.25">
      <c r="A6" s="89" t="s">
        <v>184</v>
      </c>
      <c r="B6" s="61">
        <v>3.9E-2</v>
      </c>
      <c r="C6" s="84">
        <v>3610</v>
      </c>
      <c r="D6" s="84">
        <v>3476</v>
      </c>
      <c r="E6" s="84">
        <v>3268</v>
      </c>
      <c r="F6" s="84">
        <v>3165</v>
      </c>
      <c r="G6" s="84">
        <v>1978</v>
      </c>
      <c r="H6" s="84">
        <v>1093</v>
      </c>
      <c r="I6" s="84">
        <v>1132</v>
      </c>
      <c r="J6" s="84">
        <v>1245</v>
      </c>
      <c r="K6" s="84">
        <v>1760</v>
      </c>
      <c r="L6" s="96">
        <v>2029</v>
      </c>
    </row>
    <row r="7" spans="1:12" ht="27" customHeight="1" x14ac:dyDescent="0.25">
      <c r="A7" s="89" t="s">
        <v>185</v>
      </c>
      <c r="B7" s="90">
        <v>-1.9E-2</v>
      </c>
      <c r="C7" s="84">
        <v>831</v>
      </c>
      <c r="D7" s="84">
        <v>847</v>
      </c>
      <c r="E7" s="84">
        <v>612</v>
      </c>
      <c r="F7" s="84">
        <v>661</v>
      </c>
      <c r="G7" s="84">
        <v>723</v>
      </c>
      <c r="H7" s="84">
        <v>499</v>
      </c>
      <c r="I7" s="84" t="s">
        <v>186</v>
      </c>
      <c r="J7" s="84" t="s">
        <v>186</v>
      </c>
      <c r="K7" s="84" t="s">
        <v>186</v>
      </c>
      <c r="L7" s="96" t="s">
        <v>186</v>
      </c>
    </row>
    <row r="8" spans="1:12" ht="19.5" customHeight="1" x14ac:dyDescent="0.25">
      <c r="A8" s="91" t="s">
        <v>187</v>
      </c>
      <c r="B8" s="92">
        <v>-0.217</v>
      </c>
      <c r="C8" s="81">
        <v>278</v>
      </c>
      <c r="D8" s="81">
        <v>355</v>
      </c>
      <c r="E8" s="81">
        <v>298</v>
      </c>
      <c r="F8" s="81">
        <v>368</v>
      </c>
      <c r="G8" s="81">
        <v>368</v>
      </c>
      <c r="H8" s="81">
        <v>254</v>
      </c>
      <c r="I8" s="81" t="s">
        <v>186</v>
      </c>
      <c r="J8" s="81" t="s">
        <v>186</v>
      </c>
      <c r="K8" s="81" t="s">
        <v>186</v>
      </c>
      <c r="L8" s="97" t="s">
        <v>186</v>
      </c>
    </row>
    <row r="9" spans="1:12" ht="15.75" x14ac:dyDescent="0.25">
      <c r="A9" s="91" t="s">
        <v>188</v>
      </c>
      <c r="B9" s="92">
        <v>0.32800000000000001</v>
      </c>
      <c r="C9" s="81">
        <v>263</v>
      </c>
      <c r="D9" s="81">
        <v>198</v>
      </c>
      <c r="E9" s="81">
        <v>82</v>
      </c>
      <c r="F9" s="81">
        <v>70</v>
      </c>
      <c r="G9" s="81">
        <v>108</v>
      </c>
      <c r="H9" s="81">
        <v>92</v>
      </c>
      <c r="I9" s="81" t="s">
        <v>186</v>
      </c>
      <c r="J9" s="81" t="s">
        <v>186</v>
      </c>
      <c r="K9" s="81" t="s">
        <v>186</v>
      </c>
      <c r="L9" s="97" t="s">
        <v>186</v>
      </c>
    </row>
    <row r="10" spans="1:12" ht="15.75" x14ac:dyDescent="0.25">
      <c r="A10" s="91" t="s">
        <v>189</v>
      </c>
      <c r="B10" s="92">
        <v>-1.4E-2</v>
      </c>
      <c r="C10" s="81">
        <v>290</v>
      </c>
      <c r="D10" s="81">
        <v>294</v>
      </c>
      <c r="E10" s="81">
        <v>232</v>
      </c>
      <c r="F10" s="81">
        <v>223</v>
      </c>
      <c r="G10" s="81">
        <v>247</v>
      </c>
      <c r="H10" s="81">
        <v>153</v>
      </c>
      <c r="I10" s="81" t="s">
        <v>186</v>
      </c>
      <c r="J10" s="81" t="s">
        <v>186</v>
      </c>
      <c r="K10" s="81" t="s">
        <v>186</v>
      </c>
      <c r="L10" s="97" t="s">
        <v>186</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
  <sheetViews>
    <sheetView showGridLines="0" workbookViewId="0">
      <pane ySplit="5" topLeftCell="A6" activePane="bottomLeft" state="frozen"/>
      <selection pane="bottomLeft"/>
    </sheetView>
  </sheetViews>
  <sheetFormatPr defaultColWidth="11.42578125" defaultRowHeight="15" x14ac:dyDescent="0.25"/>
  <cols>
    <col min="1" max="1" width="91.42578125" customWidth="1"/>
    <col min="2" max="2" width="14.85546875" customWidth="1"/>
    <col min="3" max="12" width="12.28515625" style="25" customWidth="1"/>
  </cols>
  <sheetData>
    <row r="1" spans="1:12" ht="20.25" x14ac:dyDescent="0.3">
      <c r="A1" s="6" t="s">
        <v>191</v>
      </c>
      <c r="B1" s="65"/>
      <c r="C1" s="66"/>
      <c r="D1" s="65"/>
      <c r="E1" s="65"/>
      <c r="F1" s="65"/>
      <c r="G1" s="65"/>
      <c r="H1" s="65"/>
      <c r="I1" s="65"/>
      <c r="J1" s="65"/>
      <c r="K1" s="65"/>
      <c r="L1" s="66"/>
    </row>
    <row r="2" spans="1:12" ht="15.75" x14ac:dyDescent="0.25">
      <c r="A2" s="9" t="s">
        <v>170</v>
      </c>
      <c r="B2" s="10"/>
      <c r="C2" s="67"/>
      <c r="D2" s="67"/>
      <c r="E2" s="67"/>
      <c r="F2" s="67"/>
      <c r="G2" s="67"/>
      <c r="H2" s="68"/>
      <c r="I2" s="68"/>
      <c r="J2" s="68"/>
      <c r="K2" s="67"/>
      <c r="L2" s="67"/>
    </row>
    <row r="3" spans="1:12" ht="15.75" x14ac:dyDescent="0.25">
      <c r="A3" s="9" t="s">
        <v>192</v>
      </c>
      <c r="B3" s="10"/>
      <c r="C3" s="67"/>
      <c r="D3" s="67"/>
      <c r="E3" s="67"/>
      <c r="F3" s="67"/>
      <c r="G3" s="67"/>
      <c r="H3" s="68"/>
      <c r="I3" s="68"/>
      <c r="J3" s="68"/>
      <c r="K3" s="67"/>
      <c r="L3" s="67"/>
    </row>
    <row r="4" spans="1:12" ht="15.75" x14ac:dyDescent="0.25">
      <c r="A4" s="12" t="s">
        <v>172</v>
      </c>
      <c r="B4" s="13"/>
      <c r="C4" s="69"/>
      <c r="D4" s="69"/>
      <c r="E4" s="69"/>
      <c r="F4" s="69"/>
      <c r="G4" s="69"/>
      <c r="H4" s="70"/>
      <c r="I4" s="70"/>
      <c r="J4" s="70"/>
      <c r="K4" s="69"/>
      <c r="L4" s="69"/>
    </row>
    <row r="5" spans="1:12" ht="31.5" x14ac:dyDescent="0.25">
      <c r="A5" s="73" t="s">
        <v>193</v>
      </c>
      <c r="B5" s="17" t="s">
        <v>174</v>
      </c>
      <c r="C5" s="80" t="s">
        <v>190</v>
      </c>
      <c r="D5" s="17" t="s">
        <v>175</v>
      </c>
      <c r="E5" s="17" t="s">
        <v>176</v>
      </c>
      <c r="F5" s="17" t="s">
        <v>177</v>
      </c>
      <c r="G5" s="17" t="s">
        <v>178</v>
      </c>
      <c r="H5" s="17" t="s">
        <v>179</v>
      </c>
      <c r="I5" s="17" t="s">
        <v>180</v>
      </c>
      <c r="J5" s="17" t="s">
        <v>181</v>
      </c>
      <c r="K5" s="17" t="s">
        <v>182</v>
      </c>
      <c r="L5" s="80" t="s">
        <v>183</v>
      </c>
    </row>
    <row r="6" spans="1:12" ht="24" customHeight="1" x14ac:dyDescent="0.25">
      <c r="A6" s="18" t="s">
        <v>131</v>
      </c>
      <c r="B6" s="61">
        <v>6.9000000000000006E-2</v>
      </c>
      <c r="C6" s="84">
        <v>513</v>
      </c>
      <c r="D6" s="84">
        <v>480</v>
      </c>
      <c r="E6" s="84">
        <v>331</v>
      </c>
      <c r="F6" s="84">
        <v>136</v>
      </c>
      <c r="G6" s="84">
        <v>164</v>
      </c>
      <c r="H6" s="84">
        <v>910</v>
      </c>
      <c r="I6" s="84">
        <v>994</v>
      </c>
      <c r="J6" s="84">
        <v>1231</v>
      </c>
      <c r="K6" s="84">
        <v>1182</v>
      </c>
      <c r="L6" s="71">
        <v>1170</v>
      </c>
    </row>
    <row r="7" spans="1:12" ht="15.75" x14ac:dyDescent="0.25">
      <c r="A7" s="21" t="s">
        <v>194</v>
      </c>
      <c r="B7" s="62">
        <v>-6.0000000000000001E-3</v>
      </c>
      <c r="C7" s="81">
        <v>315</v>
      </c>
      <c r="D7" s="81">
        <v>317</v>
      </c>
      <c r="E7" s="81">
        <v>254</v>
      </c>
      <c r="F7" s="81">
        <v>106</v>
      </c>
      <c r="G7" s="81">
        <v>101</v>
      </c>
      <c r="H7" s="81">
        <v>654</v>
      </c>
      <c r="I7" s="81">
        <v>787</v>
      </c>
      <c r="J7" s="81">
        <v>937</v>
      </c>
      <c r="K7" s="81">
        <v>937</v>
      </c>
      <c r="L7" s="72">
        <v>954</v>
      </c>
    </row>
    <row r="8" spans="1:12" ht="15.75" x14ac:dyDescent="0.25">
      <c r="A8" s="21" t="s">
        <v>195</v>
      </c>
      <c r="B8" s="62">
        <v>0.215</v>
      </c>
      <c r="C8" s="81">
        <v>198</v>
      </c>
      <c r="D8" s="81">
        <v>163</v>
      </c>
      <c r="E8" s="81">
        <v>77</v>
      </c>
      <c r="F8" s="81">
        <v>30</v>
      </c>
      <c r="G8" s="81">
        <v>63</v>
      </c>
      <c r="H8" s="81">
        <v>256</v>
      </c>
      <c r="I8" s="81">
        <v>207</v>
      </c>
      <c r="J8" s="81">
        <v>294</v>
      </c>
      <c r="K8" s="81">
        <v>245</v>
      </c>
      <c r="L8" s="72">
        <v>216</v>
      </c>
    </row>
    <row r="9" spans="1:12" ht="24" customHeight="1" x14ac:dyDescent="0.25">
      <c r="A9" s="18" t="s">
        <v>196</v>
      </c>
      <c r="B9" s="64" t="s">
        <v>197</v>
      </c>
      <c r="C9" s="84">
        <v>0</v>
      </c>
      <c r="D9" s="84">
        <v>0</v>
      </c>
      <c r="E9" s="84">
        <v>0</v>
      </c>
      <c r="F9" s="84">
        <v>0</v>
      </c>
      <c r="G9" s="84">
        <v>0</v>
      </c>
      <c r="H9" s="84">
        <v>5</v>
      </c>
      <c r="I9" s="84">
        <v>10</v>
      </c>
      <c r="J9" s="84">
        <v>4</v>
      </c>
      <c r="K9" s="84">
        <v>6</v>
      </c>
      <c r="L9" s="71">
        <v>2</v>
      </c>
    </row>
    <row r="10" spans="1:12" ht="15.75" x14ac:dyDescent="0.25">
      <c r="A10" s="21" t="s">
        <v>194</v>
      </c>
      <c r="B10" s="75" t="s">
        <v>197</v>
      </c>
      <c r="C10" s="81">
        <v>0</v>
      </c>
      <c r="D10" s="81">
        <v>0</v>
      </c>
      <c r="E10" s="81">
        <v>0</v>
      </c>
      <c r="F10" s="81">
        <v>0</v>
      </c>
      <c r="G10" s="81">
        <v>0</v>
      </c>
      <c r="H10" s="81">
        <v>2</v>
      </c>
      <c r="I10" s="81">
        <v>5</v>
      </c>
      <c r="J10" s="81">
        <v>0</v>
      </c>
      <c r="K10" s="81">
        <v>4</v>
      </c>
      <c r="L10" s="72">
        <v>2</v>
      </c>
    </row>
    <row r="11" spans="1:12" ht="15.75" x14ac:dyDescent="0.25">
      <c r="A11" s="21" t="s">
        <v>195</v>
      </c>
      <c r="B11" s="75" t="s">
        <v>197</v>
      </c>
      <c r="C11" s="81">
        <v>0</v>
      </c>
      <c r="D11" s="81">
        <v>0</v>
      </c>
      <c r="E11" s="81">
        <v>0</v>
      </c>
      <c r="F11" s="81">
        <v>0</v>
      </c>
      <c r="G11" s="81">
        <v>0</v>
      </c>
      <c r="H11" s="81">
        <v>3</v>
      </c>
      <c r="I11" s="81">
        <v>5</v>
      </c>
      <c r="J11" s="81">
        <v>4</v>
      </c>
      <c r="K11" s="81">
        <v>2</v>
      </c>
      <c r="L11" s="72">
        <v>0</v>
      </c>
    </row>
    <row r="12" spans="1:12" ht="24" customHeight="1" x14ac:dyDescent="0.25">
      <c r="A12" s="18" t="s">
        <v>141</v>
      </c>
      <c r="B12" s="61">
        <v>-2.1999999999999999E-2</v>
      </c>
      <c r="C12" s="84">
        <v>1970</v>
      </c>
      <c r="D12" s="84">
        <v>2015</v>
      </c>
      <c r="E12" s="84">
        <v>2026</v>
      </c>
      <c r="F12" s="84">
        <v>2169</v>
      </c>
      <c r="G12" s="84">
        <v>2167</v>
      </c>
      <c r="H12" s="84">
        <v>3833</v>
      </c>
      <c r="I12" s="84">
        <v>3869</v>
      </c>
      <c r="J12" s="84">
        <v>3409</v>
      </c>
      <c r="K12" s="84">
        <v>3374</v>
      </c>
      <c r="L12" s="71">
        <v>2593</v>
      </c>
    </row>
    <row r="13" spans="1:12" ht="15.75" x14ac:dyDescent="0.25">
      <c r="A13" s="21" t="s">
        <v>194</v>
      </c>
      <c r="B13" s="62">
        <v>-0.03</v>
      </c>
      <c r="C13" s="81">
        <v>1846</v>
      </c>
      <c r="D13" s="81">
        <v>1904</v>
      </c>
      <c r="E13" s="81">
        <v>1895</v>
      </c>
      <c r="F13" s="81">
        <v>1975</v>
      </c>
      <c r="G13" s="81">
        <v>1964</v>
      </c>
      <c r="H13" s="81">
        <v>3291</v>
      </c>
      <c r="I13" s="81">
        <v>3363</v>
      </c>
      <c r="J13" s="81">
        <v>2928</v>
      </c>
      <c r="K13" s="81">
        <v>2903</v>
      </c>
      <c r="L13" s="72">
        <v>2057</v>
      </c>
    </row>
    <row r="14" spans="1:12" ht="15.75" x14ac:dyDescent="0.25">
      <c r="A14" s="21" t="s">
        <v>195</v>
      </c>
      <c r="B14" s="62">
        <v>0.216</v>
      </c>
      <c r="C14" s="81">
        <v>124</v>
      </c>
      <c r="D14" s="81">
        <v>102</v>
      </c>
      <c r="E14" s="81">
        <v>131</v>
      </c>
      <c r="F14" s="81">
        <v>194</v>
      </c>
      <c r="G14" s="81">
        <v>203</v>
      </c>
      <c r="H14" s="81">
        <v>542</v>
      </c>
      <c r="I14" s="81">
        <v>506</v>
      </c>
      <c r="J14" s="81">
        <v>481</v>
      </c>
      <c r="K14" s="81">
        <v>471</v>
      </c>
      <c r="L14" s="72">
        <v>536</v>
      </c>
    </row>
    <row r="15" spans="1:12" ht="24" customHeight="1" x14ac:dyDescent="0.25">
      <c r="A15" s="21" t="s">
        <v>198</v>
      </c>
      <c r="B15" s="62">
        <v>-7.0999999999999994E-2</v>
      </c>
      <c r="C15" s="81">
        <v>1310</v>
      </c>
      <c r="D15" s="81">
        <v>1410</v>
      </c>
      <c r="E15" s="81">
        <v>1404</v>
      </c>
      <c r="F15" s="81">
        <v>1536</v>
      </c>
      <c r="G15" s="81">
        <v>1514</v>
      </c>
      <c r="H15" s="81">
        <v>2020</v>
      </c>
      <c r="I15" s="81">
        <v>2181</v>
      </c>
      <c r="J15" s="81">
        <v>1875</v>
      </c>
      <c r="K15" s="81">
        <v>1844</v>
      </c>
      <c r="L15" s="72">
        <v>1288</v>
      </c>
    </row>
    <row r="16" spans="1:12" ht="15.75" x14ac:dyDescent="0.25">
      <c r="A16" s="21" t="s">
        <v>199</v>
      </c>
      <c r="B16" s="81" t="s">
        <v>197</v>
      </c>
      <c r="C16" s="81" t="s">
        <v>197</v>
      </c>
      <c r="D16" s="81" t="s">
        <v>197</v>
      </c>
      <c r="E16" s="81" t="s">
        <v>197</v>
      </c>
      <c r="F16" s="81" t="s">
        <v>197</v>
      </c>
      <c r="G16" s="81" t="s">
        <v>197</v>
      </c>
      <c r="H16" s="81" t="s">
        <v>197</v>
      </c>
      <c r="I16" s="81" t="s">
        <v>197</v>
      </c>
      <c r="J16" s="81" t="s">
        <v>197</v>
      </c>
      <c r="K16" s="81" t="s">
        <v>197</v>
      </c>
      <c r="L16" s="72">
        <v>74</v>
      </c>
    </row>
    <row r="17" spans="1:12" ht="15.75" x14ac:dyDescent="0.25">
      <c r="A17" s="21" t="s">
        <v>200</v>
      </c>
      <c r="B17" s="62">
        <v>9.0999999999999998E-2</v>
      </c>
      <c r="C17" s="81">
        <v>660</v>
      </c>
      <c r="D17" s="81">
        <v>605</v>
      </c>
      <c r="E17" s="81">
        <v>622</v>
      </c>
      <c r="F17" s="81">
        <v>633</v>
      </c>
      <c r="G17" s="81">
        <v>653</v>
      </c>
      <c r="H17" s="81">
        <v>1813</v>
      </c>
      <c r="I17" s="81">
        <v>1688</v>
      </c>
      <c r="J17" s="81">
        <v>1534</v>
      </c>
      <c r="K17" s="81">
        <v>1530</v>
      </c>
      <c r="L17" s="72">
        <v>1231</v>
      </c>
    </row>
    <row r="18" spans="1:12" ht="24" customHeight="1" x14ac:dyDescent="0.25">
      <c r="A18" s="21" t="s">
        <v>201</v>
      </c>
      <c r="B18" s="62">
        <v>0.26900000000000002</v>
      </c>
      <c r="C18" s="82">
        <v>132</v>
      </c>
      <c r="D18" s="82">
        <v>104</v>
      </c>
      <c r="E18" s="82">
        <v>489</v>
      </c>
      <c r="F18" s="82">
        <v>561</v>
      </c>
      <c r="G18" s="82">
        <v>635</v>
      </c>
      <c r="H18" s="82">
        <v>3833</v>
      </c>
      <c r="I18" s="82">
        <v>3869</v>
      </c>
      <c r="J18" s="82">
        <v>3409</v>
      </c>
      <c r="K18" s="82">
        <v>3374</v>
      </c>
      <c r="L18" s="72">
        <v>2519</v>
      </c>
    </row>
    <row r="19" spans="1:12" ht="15.75" x14ac:dyDescent="0.25">
      <c r="A19" s="21" t="s">
        <v>202</v>
      </c>
      <c r="B19" s="62">
        <v>-3.7999999999999999E-2</v>
      </c>
      <c r="C19" s="82">
        <v>1840</v>
      </c>
      <c r="D19" s="82">
        <v>1912</v>
      </c>
      <c r="E19" s="82">
        <v>1537</v>
      </c>
      <c r="F19" s="82">
        <v>1608</v>
      </c>
      <c r="G19" s="82">
        <v>1532</v>
      </c>
      <c r="H19" s="82" t="s">
        <v>197</v>
      </c>
      <c r="I19" s="82" t="s">
        <v>197</v>
      </c>
      <c r="J19" s="82" t="s">
        <v>197</v>
      </c>
      <c r="K19" s="82" t="s">
        <v>197</v>
      </c>
      <c r="L19" s="72" t="s">
        <v>197</v>
      </c>
    </row>
    <row r="20" spans="1:12" ht="24" customHeight="1" x14ac:dyDescent="0.25">
      <c r="A20" s="83" t="s">
        <v>203</v>
      </c>
      <c r="B20" s="75" t="s">
        <v>197</v>
      </c>
      <c r="C20" s="82" t="s">
        <v>197</v>
      </c>
      <c r="D20" s="82">
        <v>0</v>
      </c>
      <c r="E20" s="82">
        <v>0</v>
      </c>
      <c r="F20" s="82">
        <v>0</v>
      </c>
      <c r="G20" s="82">
        <v>95</v>
      </c>
      <c r="H20" s="82">
        <v>2020</v>
      </c>
      <c r="I20" s="82">
        <v>2181</v>
      </c>
      <c r="J20" s="82">
        <v>1875</v>
      </c>
      <c r="K20" s="82">
        <v>1844</v>
      </c>
      <c r="L20" s="85">
        <v>1288</v>
      </c>
    </row>
    <row r="21" spans="1:12" ht="15.75" x14ac:dyDescent="0.25">
      <c r="A21" s="83" t="s">
        <v>204</v>
      </c>
      <c r="B21" s="62" t="s">
        <v>197</v>
      </c>
      <c r="C21" s="82" t="s">
        <v>197</v>
      </c>
      <c r="D21" s="82">
        <v>0</v>
      </c>
      <c r="E21" s="82">
        <v>212</v>
      </c>
      <c r="F21" s="82">
        <v>270</v>
      </c>
      <c r="G21" s="82">
        <v>214</v>
      </c>
      <c r="H21" s="82" t="s">
        <v>197</v>
      </c>
      <c r="I21" s="82" t="s">
        <v>197</v>
      </c>
      <c r="J21" s="82" t="s">
        <v>197</v>
      </c>
      <c r="K21" s="82" t="s">
        <v>197</v>
      </c>
      <c r="L21" s="85" t="s">
        <v>197</v>
      </c>
    </row>
    <row r="22" spans="1:12" ht="15.75" x14ac:dyDescent="0.25">
      <c r="A22" s="83" t="s">
        <v>205</v>
      </c>
      <c r="B22" s="62">
        <v>-7.1999999999999995E-2</v>
      </c>
      <c r="C22" s="82">
        <v>1310</v>
      </c>
      <c r="D22" s="82">
        <v>1411</v>
      </c>
      <c r="E22" s="82">
        <v>1192</v>
      </c>
      <c r="F22" s="82">
        <v>1266</v>
      </c>
      <c r="G22" s="82">
        <v>1205</v>
      </c>
      <c r="H22" s="82" t="s">
        <v>197</v>
      </c>
      <c r="I22" s="82" t="s">
        <v>197</v>
      </c>
      <c r="J22" s="82" t="s">
        <v>197</v>
      </c>
      <c r="K22" s="82" t="s">
        <v>197</v>
      </c>
      <c r="L22" s="85" t="s">
        <v>197</v>
      </c>
    </row>
    <row r="23" spans="1:12" ht="24" customHeight="1" x14ac:dyDescent="0.25">
      <c r="A23" s="83" t="s">
        <v>206</v>
      </c>
      <c r="B23" s="75" t="s">
        <v>197</v>
      </c>
      <c r="C23" s="82" t="s">
        <v>197</v>
      </c>
      <c r="D23" s="82">
        <v>0</v>
      </c>
      <c r="E23" s="82">
        <v>0</v>
      </c>
      <c r="F23" s="82">
        <v>0</v>
      </c>
      <c r="G23" s="82">
        <v>102</v>
      </c>
      <c r="H23" s="82">
        <v>1813</v>
      </c>
      <c r="I23" s="82">
        <v>1688</v>
      </c>
      <c r="J23" s="82">
        <v>1534</v>
      </c>
      <c r="K23" s="82">
        <v>1530</v>
      </c>
      <c r="L23" s="85">
        <v>1231</v>
      </c>
    </row>
    <row r="24" spans="1:12" ht="15.75" x14ac:dyDescent="0.25">
      <c r="A24" s="83" t="s">
        <v>207</v>
      </c>
      <c r="B24" s="62">
        <v>0.26900000000000002</v>
      </c>
      <c r="C24" s="82">
        <v>132</v>
      </c>
      <c r="D24" s="82">
        <v>104</v>
      </c>
      <c r="E24" s="82">
        <v>277</v>
      </c>
      <c r="F24" s="82">
        <v>291</v>
      </c>
      <c r="G24" s="82">
        <v>224</v>
      </c>
      <c r="H24" s="82" t="s">
        <v>197</v>
      </c>
      <c r="I24" s="82" t="s">
        <v>197</v>
      </c>
      <c r="J24" s="82" t="s">
        <v>197</v>
      </c>
      <c r="K24" s="82" t="s">
        <v>197</v>
      </c>
      <c r="L24" s="85" t="s">
        <v>197</v>
      </c>
    </row>
    <row r="25" spans="1:12" ht="15.75" x14ac:dyDescent="0.25">
      <c r="A25" s="83" t="s">
        <v>208</v>
      </c>
      <c r="B25" s="62">
        <v>5.8000000000000003E-2</v>
      </c>
      <c r="C25" s="82">
        <v>530</v>
      </c>
      <c r="D25" s="82">
        <v>501</v>
      </c>
      <c r="E25" s="82">
        <v>345</v>
      </c>
      <c r="F25" s="82">
        <v>342</v>
      </c>
      <c r="G25" s="82">
        <v>327</v>
      </c>
      <c r="H25" s="82" t="s">
        <v>197</v>
      </c>
      <c r="I25" s="82" t="s">
        <v>197</v>
      </c>
      <c r="J25" s="82" t="s">
        <v>197</v>
      </c>
      <c r="K25" s="82" t="s">
        <v>197</v>
      </c>
      <c r="L25" s="85" t="s">
        <v>197</v>
      </c>
    </row>
    <row r="26" spans="1:12" ht="24" customHeight="1" x14ac:dyDescent="0.25">
      <c r="A26" s="18" t="s">
        <v>209</v>
      </c>
      <c r="B26" s="64">
        <v>-5.0000000000000001E-3</v>
      </c>
      <c r="C26" s="84">
        <v>2483</v>
      </c>
      <c r="D26" s="84">
        <v>2495</v>
      </c>
      <c r="E26" s="84">
        <v>2357</v>
      </c>
      <c r="F26" s="84">
        <v>2305</v>
      </c>
      <c r="G26" s="84">
        <v>2331</v>
      </c>
      <c r="H26" s="84">
        <v>4748</v>
      </c>
      <c r="I26" s="84">
        <v>4873</v>
      </c>
      <c r="J26" s="84">
        <v>4644</v>
      </c>
      <c r="K26" s="84">
        <v>4562</v>
      </c>
      <c r="L26" s="71">
        <v>3765</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8"/>
  <sheetViews>
    <sheetView showGridLines="0" workbookViewId="0">
      <pane ySplit="5" topLeftCell="A6" activePane="bottomLeft" state="frozen"/>
      <selection pane="bottomLeft"/>
    </sheetView>
  </sheetViews>
  <sheetFormatPr defaultColWidth="11.42578125" defaultRowHeight="15" x14ac:dyDescent="0.25"/>
  <cols>
    <col min="1" max="1" width="77.28515625" customWidth="1"/>
    <col min="2" max="11" width="9.7109375" style="25" bestFit="1" customWidth="1"/>
  </cols>
  <sheetData>
    <row r="1" spans="1:11" ht="20.25" x14ac:dyDescent="0.3">
      <c r="A1" s="6" t="s">
        <v>210</v>
      </c>
      <c r="B1" s="66"/>
      <c r="C1" s="65"/>
      <c r="D1" s="65"/>
      <c r="E1" s="65"/>
      <c r="F1" s="65"/>
      <c r="G1" s="65"/>
      <c r="H1" s="65"/>
      <c r="I1" s="65"/>
      <c r="J1" s="65"/>
      <c r="K1" s="66"/>
    </row>
    <row r="2" spans="1:11" ht="15.75" x14ac:dyDescent="0.25">
      <c r="A2" s="9" t="s">
        <v>211</v>
      </c>
      <c r="B2" s="67"/>
      <c r="C2" s="67"/>
      <c r="D2" s="67"/>
      <c r="E2" s="67"/>
      <c r="F2" s="67"/>
      <c r="G2" s="68"/>
      <c r="H2" s="68"/>
      <c r="I2" s="68"/>
      <c r="J2" s="67"/>
      <c r="K2" s="67"/>
    </row>
    <row r="3" spans="1:11" ht="15.75" x14ac:dyDescent="0.25">
      <c r="A3" s="9" t="s">
        <v>212</v>
      </c>
      <c r="B3" s="67"/>
      <c r="C3" s="67"/>
      <c r="D3" s="67"/>
      <c r="E3" s="67"/>
      <c r="F3" s="67"/>
      <c r="G3" s="68"/>
      <c r="H3" s="68"/>
      <c r="I3" s="68"/>
      <c r="J3" s="67"/>
      <c r="K3" s="67"/>
    </row>
    <row r="4" spans="1:11" ht="15.75" x14ac:dyDescent="0.25">
      <c r="A4" s="12" t="s">
        <v>172</v>
      </c>
      <c r="B4" s="69"/>
      <c r="C4" s="69"/>
      <c r="D4" s="69"/>
      <c r="E4" s="69"/>
      <c r="F4" s="69"/>
      <c r="G4" s="70"/>
      <c r="H4" s="70"/>
      <c r="I4" s="70"/>
      <c r="J4" s="69"/>
      <c r="K4" s="69"/>
    </row>
    <row r="5" spans="1:11" ht="24" customHeight="1" x14ac:dyDescent="0.25">
      <c r="A5" s="73" t="s">
        <v>213</v>
      </c>
      <c r="B5" s="80" t="s">
        <v>190</v>
      </c>
      <c r="C5" s="17" t="s">
        <v>175</v>
      </c>
      <c r="D5" s="17" t="s">
        <v>176</v>
      </c>
      <c r="E5" s="17" t="s">
        <v>177</v>
      </c>
      <c r="F5" s="17" t="s">
        <v>178</v>
      </c>
      <c r="G5" s="17" t="s">
        <v>179</v>
      </c>
      <c r="H5" s="17" t="s">
        <v>180</v>
      </c>
      <c r="I5" s="17" t="s">
        <v>181</v>
      </c>
      <c r="J5" s="17" t="s">
        <v>182</v>
      </c>
      <c r="K5" s="80" t="s">
        <v>183</v>
      </c>
    </row>
    <row r="6" spans="1:11" ht="24" customHeight="1" x14ac:dyDescent="0.25">
      <c r="A6" s="21" t="s">
        <v>214</v>
      </c>
      <c r="B6" s="22">
        <v>0</v>
      </c>
      <c r="C6" s="22">
        <v>0</v>
      </c>
      <c r="D6" s="22">
        <v>0</v>
      </c>
      <c r="E6" s="22">
        <v>0</v>
      </c>
      <c r="F6" s="22">
        <v>0</v>
      </c>
      <c r="G6" s="22">
        <v>0</v>
      </c>
      <c r="H6" s="22">
        <v>0</v>
      </c>
      <c r="I6" s="22">
        <v>0</v>
      </c>
      <c r="J6" s="22">
        <v>3</v>
      </c>
      <c r="K6" s="72">
        <v>17</v>
      </c>
    </row>
    <row r="7" spans="1:11" ht="15.75" x14ac:dyDescent="0.25">
      <c r="A7" s="21" t="s">
        <v>215</v>
      </c>
      <c r="B7" s="22">
        <v>10</v>
      </c>
      <c r="C7" s="22">
        <v>10</v>
      </c>
      <c r="D7" s="22">
        <v>2</v>
      </c>
      <c r="E7" s="22">
        <v>8</v>
      </c>
      <c r="F7" s="22">
        <v>10</v>
      </c>
      <c r="G7" s="22">
        <v>26</v>
      </c>
      <c r="H7" s="22">
        <v>16</v>
      </c>
      <c r="I7" s="22">
        <v>19</v>
      </c>
      <c r="J7" s="22">
        <v>23</v>
      </c>
      <c r="K7" s="72">
        <v>93</v>
      </c>
    </row>
    <row r="8" spans="1:11" ht="15.75" x14ac:dyDescent="0.25">
      <c r="A8" s="21" t="s">
        <v>216</v>
      </c>
      <c r="B8" s="22">
        <v>33</v>
      </c>
      <c r="C8" s="22">
        <v>25</v>
      </c>
      <c r="D8" s="22">
        <v>43</v>
      </c>
      <c r="E8" s="22">
        <v>54</v>
      </c>
      <c r="F8" s="22">
        <v>72</v>
      </c>
      <c r="G8" s="22">
        <v>72</v>
      </c>
      <c r="H8" s="22">
        <v>106</v>
      </c>
      <c r="I8" s="22">
        <v>160</v>
      </c>
      <c r="J8" s="22">
        <v>111</v>
      </c>
      <c r="K8" s="72">
        <v>136</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
  <sheetViews>
    <sheetView showGridLines="0" workbookViewId="0">
      <pane ySplit="5" topLeftCell="A6" activePane="bottomLeft" state="frozen"/>
      <selection pane="bottomLeft"/>
    </sheetView>
  </sheetViews>
  <sheetFormatPr defaultColWidth="11.42578125" defaultRowHeight="15" x14ac:dyDescent="0.25"/>
  <cols>
    <col min="1" max="1" width="68.85546875" customWidth="1"/>
    <col min="2" max="2" width="22.42578125" bestFit="1" customWidth="1"/>
    <col min="3" max="10" width="11.140625" style="25" customWidth="1"/>
  </cols>
  <sheetData>
    <row r="1" spans="1:10" ht="20.25" x14ac:dyDescent="0.3">
      <c r="A1" s="6" t="s">
        <v>217</v>
      </c>
      <c r="B1" s="65"/>
      <c r="C1" s="66"/>
      <c r="D1" s="65"/>
      <c r="E1" s="65"/>
      <c r="F1" s="65"/>
      <c r="G1" s="65"/>
      <c r="H1" s="65"/>
      <c r="I1" s="65"/>
      <c r="J1" s="66"/>
    </row>
    <row r="2" spans="1:10" ht="15.75" x14ac:dyDescent="0.25">
      <c r="A2" s="9" t="s">
        <v>211</v>
      </c>
      <c r="B2" s="10"/>
      <c r="C2" s="67"/>
      <c r="D2" s="67"/>
      <c r="E2" s="67"/>
      <c r="F2" s="67"/>
      <c r="G2" s="67"/>
      <c r="H2" s="67"/>
      <c r="I2" s="67"/>
      <c r="J2" s="67"/>
    </row>
    <row r="3" spans="1:10" ht="15.75" x14ac:dyDescent="0.25">
      <c r="A3" s="9" t="s">
        <v>212</v>
      </c>
      <c r="B3" s="10"/>
      <c r="C3" s="67"/>
      <c r="D3" s="67"/>
      <c r="E3" s="67"/>
      <c r="F3" s="67"/>
      <c r="G3" s="67"/>
      <c r="H3" s="67"/>
      <c r="I3" s="67"/>
      <c r="J3" s="67"/>
    </row>
    <row r="4" spans="1:10" x14ac:dyDescent="0.25">
      <c r="A4" s="12" t="s">
        <v>172</v>
      </c>
      <c r="B4" s="13"/>
      <c r="C4" s="69"/>
      <c r="D4" s="69"/>
      <c r="E4" s="69"/>
      <c r="F4" s="69"/>
      <c r="G4" s="69"/>
      <c r="H4" s="69"/>
      <c r="I4" s="69"/>
      <c r="J4" s="69"/>
    </row>
    <row r="5" spans="1:10" ht="15.75" x14ac:dyDescent="0.25">
      <c r="A5" s="73" t="s">
        <v>218</v>
      </c>
      <c r="B5" s="17" t="s">
        <v>174</v>
      </c>
      <c r="C5" s="80" t="s">
        <v>190</v>
      </c>
      <c r="D5" s="17" t="s">
        <v>175</v>
      </c>
      <c r="E5" s="17" t="s">
        <v>176</v>
      </c>
      <c r="F5" s="17" t="s">
        <v>177</v>
      </c>
      <c r="G5" s="17" t="s">
        <v>178</v>
      </c>
      <c r="H5" s="17" t="s">
        <v>179</v>
      </c>
      <c r="I5" s="17" t="s">
        <v>180</v>
      </c>
      <c r="J5" s="80" t="s">
        <v>181</v>
      </c>
    </row>
    <row r="6" spans="1:10" ht="20.25" customHeight="1" x14ac:dyDescent="0.25">
      <c r="A6" s="18" t="s">
        <v>219</v>
      </c>
      <c r="B6" s="61">
        <v>-7.6999999999999999E-2</v>
      </c>
      <c r="C6" s="19">
        <v>406</v>
      </c>
      <c r="D6" s="19">
        <v>440</v>
      </c>
      <c r="E6" s="19">
        <v>415</v>
      </c>
      <c r="F6" s="19">
        <v>650</v>
      </c>
      <c r="G6" s="19">
        <v>728</v>
      </c>
      <c r="H6" s="19">
        <v>797</v>
      </c>
      <c r="I6" s="19">
        <v>1097</v>
      </c>
      <c r="J6" s="71">
        <v>1412</v>
      </c>
    </row>
    <row r="7" spans="1:10" ht="20.25" customHeight="1" x14ac:dyDescent="0.25">
      <c r="A7" s="18" t="s">
        <v>141</v>
      </c>
      <c r="B7" s="61">
        <v>-4.5999999999999999E-2</v>
      </c>
      <c r="C7" s="19">
        <v>2270</v>
      </c>
      <c r="D7" s="19">
        <v>2380</v>
      </c>
      <c r="E7" s="19">
        <v>2382</v>
      </c>
      <c r="F7" s="19">
        <v>3188</v>
      </c>
      <c r="G7" s="19">
        <v>3509</v>
      </c>
      <c r="H7" s="19">
        <v>4157</v>
      </c>
      <c r="I7" s="19">
        <v>4518</v>
      </c>
      <c r="J7" s="71">
        <v>5279</v>
      </c>
    </row>
    <row r="8" spans="1:10" ht="20.25" customHeight="1" x14ac:dyDescent="0.25">
      <c r="A8" s="21" t="s">
        <v>198</v>
      </c>
      <c r="B8" s="75">
        <v>7.0000000000000001E-3</v>
      </c>
      <c r="C8" s="22">
        <v>1386</v>
      </c>
      <c r="D8" s="22">
        <v>1376</v>
      </c>
      <c r="E8" s="22">
        <v>1514</v>
      </c>
      <c r="F8" s="22">
        <v>1571</v>
      </c>
      <c r="G8" s="22">
        <v>1694</v>
      </c>
      <c r="H8" s="22">
        <v>2146</v>
      </c>
      <c r="I8" s="22">
        <v>1992</v>
      </c>
      <c r="J8" s="72">
        <v>1863</v>
      </c>
    </row>
    <row r="9" spans="1:10" ht="15.75" x14ac:dyDescent="0.25">
      <c r="A9" s="21" t="s">
        <v>220</v>
      </c>
      <c r="B9" s="75">
        <v>-0.12</v>
      </c>
      <c r="C9" s="22">
        <v>884</v>
      </c>
      <c r="D9" s="22">
        <v>1004</v>
      </c>
      <c r="E9" s="22">
        <v>868</v>
      </c>
      <c r="F9" s="22">
        <v>1617</v>
      </c>
      <c r="G9" s="22">
        <v>1815</v>
      </c>
      <c r="H9" s="22">
        <v>2011</v>
      </c>
      <c r="I9" s="22">
        <v>2526</v>
      </c>
      <c r="J9" s="72">
        <v>3416</v>
      </c>
    </row>
    <row r="10" spans="1:10" ht="20.25" customHeight="1" x14ac:dyDescent="0.25">
      <c r="A10" s="18" t="s">
        <v>221</v>
      </c>
      <c r="B10" s="61">
        <v>-5.0999999999999997E-2</v>
      </c>
      <c r="C10" s="19">
        <v>2676</v>
      </c>
      <c r="D10" s="19">
        <v>2820</v>
      </c>
      <c r="E10" s="19">
        <v>2797</v>
      </c>
      <c r="F10" s="19">
        <v>3838</v>
      </c>
      <c r="G10" s="19">
        <v>4237</v>
      </c>
      <c r="H10" s="19">
        <v>4954</v>
      </c>
      <c r="I10" s="19">
        <v>5615</v>
      </c>
      <c r="J10" s="71">
        <v>6691</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0"/>
  <sheetViews>
    <sheetView showGridLines="0" workbookViewId="0">
      <pane ySplit="5" topLeftCell="A6" activePane="bottomLeft" state="frozen"/>
      <selection pane="bottomLeft"/>
    </sheetView>
  </sheetViews>
  <sheetFormatPr defaultColWidth="11.42578125" defaultRowHeight="15" x14ac:dyDescent="0.25"/>
  <cols>
    <col min="1" max="1" width="95.85546875" customWidth="1"/>
    <col min="2" max="2" width="15.28515625" customWidth="1"/>
    <col min="3" max="10" width="12.42578125" style="25" customWidth="1"/>
  </cols>
  <sheetData>
    <row r="1" spans="1:10" ht="20.25" x14ac:dyDescent="0.3">
      <c r="A1" s="6" t="s">
        <v>222</v>
      </c>
      <c r="B1" s="65"/>
      <c r="C1" s="66"/>
      <c r="D1" s="65"/>
      <c r="E1" s="65"/>
      <c r="F1" s="65"/>
      <c r="G1" s="65"/>
      <c r="H1" s="65"/>
      <c r="I1" s="65"/>
      <c r="J1" s="66"/>
    </row>
    <row r="2" spans="1:10" ht="15.75" x14ac:dyDescent="0.25">
      <c r="A2" s="9" t="s">
        <v>170</v>
      </c>
      <c r="B2" s="10"/>
      <c r="C2" s="67"/>
      <c r="D2" s="67"/>
      <c r="E2" s="67"/>
      <c r="F2" s="67"/>
      <c r="G2" s="67"/>
      <c r="H2" s="68"/>
      <c r="I2" s="68"/>
      <c r="J2" s="67"/>
    </row>
    <row r="3" spans="1:10" ht="15.75" x14ac:dyDescent="0.25">
      <c r="A3" s="9" t="s">
        <v>192</v>
      </c>
      <c r="B3" s="10"/>
      <c r="C3" s="67"/>
      <c r="D3" s="67"/>
      <c r="E3" s="67"/>
      <c r="F3" s="67"/>
      <c r="G3" s="67"/>
      <c r="H3" s="68"/>
      <c r="I3" s="68"/>
      <c r="J3" s="67"/>
    </row>
    <row r="4" spans="1:10" ht="15.75" x14ac:dyDescent="0.25">
      <c r="A4" s="12" t="s">
        <v>172</v>
      </c>
      <c r="B4" s="13"/>
      <c r="C4" s="69"/>
      <c r="D4" s="69"/>
      <c r="E4" s="69"/>
      <c r="F4" s="69"/>
      <c r="G4" s="69"/>
      <c r="H4" s="70"/>
      <c r="I4" s="70"/>
      <c r="J4" s="69"/>
    </row>
    <row r="5" spans="1:10" ht="31.5" x14ac:dyDescent="0.25">
      <c r="A5" s="73" t="s">
        <v>223</v>
      </c>
      <c r="B5" s="17" t="s">
        <v>174</v>
      </c>
      <c r="C5" s="80" t="s">
        <v>190</v>
      </c>
      <c r="D5" s="17" t="s">
        <v>175</v>
      </c>
      <c r="E5" s="17" t="s">
        <v>176</v>
      </c>
      <c r="F5" s="17" t="s">
        <v>177</v>
      </c>
      <c r="G5" s="17" t="s">
        <v>178</v>
      </c>
      <c r="H5" s="17" t="s">
        <v>179</v>
      </c>
      <c r="I5" s="17" t="s">
        <v>180</v>
      </c>
      <c r="J5" s="80" t="s">
        <v>181</v>
      </c>
    </row>
    <row r="6" spans="1:10" ht="24" customHeight="1" x14ac:dyDescent="0.25">
      <c r="A6" s="18" t="s">
        <v>224</v>
      </c>
      <c r="B6" s="61">
        <v>-6.2717097645696648E-2</v>
      </c>
      <c r="C6" s="19">
        <v>4857</v>
      </c>
      <c r="D6" s="19">
        <v>5182</v>
      </c>
      <c r="E6" s="19">
        <v>5622</v>
      </c>
      <c r="F6" s="19">
        <v>7155</v>
      </c>
      <c r="G6" s="19">
        <v>9061</v>
      </c>
      <c r="H6" s="19">
        <v>9267</v>
      </c>
      <c r="I6" s="19">
        <v>10009</v>
      </c>
      <c r="J6" s="71">
        <v>12056</v>
      </c>
    </row>
    <row r="7" spans="1:10" ht="24" customHeight="1" x14ac:dyDescent="0.25">
      <c r="A7" s="21" t="s">
        <v>225</v>
      </c>
      <c r="B7" s="62">
        <v>-4.8096192384769537E-3</v>
      </c>
      <c r="C7" s="22">
        <v>2483</v>
      </c>
      <c r="D7" s="22">
        <v>2495</v>
      </c>
      <c r="E7" s="22">
        <v>2357</v>
      </c>
      <c r="F7" s="22">
        <v>2305</v>
      </c>
      <c r="G7" s="22">
        <v>2331</v>
      </c>
      <c r="H7" s="22">
        <v>4748</v>
      </c>
      <c r="I7" s="22">
        <v>4873</v>
      </c>
      <c r="J7" s="72">
        <v>4644</v>
      </c>
    </row>
    <row r="8" spans="1:10" ht="24" customHeight="1" x14ac:dyDescent="0.25">
      <c r="A8" s="18" t="s">
        <v>226</v>
      </c>
      <c r="B8" s="61">
        <v>-5.106382978723404E-2</v>
      </c>
      <c r="C8" s="19">
        <v>2676</v>
      </c>
      <c r="D8" s="19">
        <v>2820</v>
      </c>
      <c r="E8" s="19">
        <v>2797</v>
      </c>
      <c r="F8" s="19">
        <v>3838</v>
      </c>
      <c r="G8" s="19">
        <v>4237</v>
      </c>
      <c r="H8" s="19">
        <v>4954</v>
      </c>
      <c r="I8" s="19">
        <v>5615</v>
      </c>
      <c r="J8" s="71">
        <v>6691</v>
      </c>
    </row>
    <row r="9" spans="1:10" ht="15.75" x14ac:dyDescent="0.25">
      <c r="A9" s="21" t="s">
        <v>227</v>
      </c>
      <c r="B9" s="62">
        <v>0.22</v>
      </c>
      <c r="C9" s="22">
        <v>61</v>
      </c>
      <c r="D9" s="22">
        <v>50</v>
      </c>
      <c r="E9" s="22">
        <v>48</v>
      </c>
      <c r="F9" s="22">
        <v>41</v>
      </c>
      <c r="G9" s="22">
        <v>34</v>
      </c>
      <c r="H9" s="22">
        <v>73</v>
      </c>
      <c r="I9" s="22">
        <v>44</v>
      </c>
      <c r="J9" s="72">
        <v>60</v>
      </c>
    </row>
    <row r="10" spans="1:10" ht="15.75" x14ac:dyDescent="0.25">
      <c r="A10" s="21" t="s">
        <v>228</v>
      </c>
      <c r="B10" s="62">
        <v>7.2674418604651162E-3</v>
      </c>
      <c r="C10" s="22">
        <v>1386</v>
      </c>
      <c r="D10" s="22">
        <v>1376</v>
      </c>
      <c r="E10" s="22">
        <v>1514</v>
      </c>
      <c r="F10" s="22">
        <v>1571</v>
      </c>
      <c r="G10" s="22">
        <v>1694</v>
      </c>
      <c r="H10" s="22">
        <v>2146</v>
      </c>
      <c r="I10" s="22">
        <v>1992</v>
      </c>
      <c r="J10" s="72">
        <v>1863</v>
      </c>
    </row>
    <row r="11" spans="1:10" ht="15.75" x14ac:dyDescent="0.25">
      <c r="A11" s="21" t="s">
        <v>229</v>
      </c>
      <c r="B11" s="62">
        <v>-0.18666666666666668</v>
      </c>
      <c r="C11" s="22">
        <v>915</v>
      </c>
      <c r="D11" s="22">
        <v>1125</v>
      </c>
      <c r="E11" s="22">
        <v>866</v>
      </c>
      <c r="F11" s="22">
        <v>1672</v>
      </c>
      <c r="G11" s="22">
        <v>2050</v>
      </c>
      <c r="H11" s="22">
        <v>1950</v>
      </c>
      <c r="I11" s="22">
        <v>2518</v>
      </c>
      <c r="J11" s="72">
        <v>3137</v>
      </c>
    </row>
    <row r="12" spans="1:10" ht="15.75" x14ac:dyDescent="0.25">
      <c r="A12" s="21" t="s">
        <v>230</v>
      </c>
      <c r="B12" s="62">
        <v>2</v>
      </c>
      <c r="C12" s="22">
        <v>3</v>
      </c>
      <c r="D12" s="22">
        <v>1</v>
      </c>
      <c r="E12" s="22">
        <v>0</v>
      </c>
      <c r="F12" s="22">
        <v>1</v>
      </c>
      <c r="G12" s="22">
        <v>0</v>
      </c>
      <c r="H12" s="22">
        <v>2</v>
      </c>
      <c r="I12" s="22">
        <v>2</v>
      </c>
      <c r="J12" s="72">
        <v>9</v>
      </c>
    </row>
    <row r="13" spans="1:10" ht="15.75" x14ac:dyDescent="0.25">
      <c r="A13" s="21" t="s">
        <v>231</v>
      </c>
      <c r="B13" s="62">
        <v>0.18352059925093633</v>
      </c>
      <c r="C13" s="22">
        <v>316</v>
      </c>
      <c r="D13" s="22">
        <v>267</v>
      </c>
      <c r="E13" s="22">
        <v>371</v>
      </c>
      <c r="F13" s="22">
        <v>548</v>
      </c>
      <c r="G13" s="22">
        <v>462</v>
      </c>
      <c r="H13" s="22">
        <v>783</v>
      </c>
      <c r="I13" s="22">
        <v>1059</v>
      </c>
      <c r="J13" s="72">
        <v>1622</v>
      </c>
    </row>
    <row r="14" spans="1:10" ht="24" customHeight="1" x14ac:dyDescent="0.25">
      <c r="A14" s="21" t="s">
        <v>232</v>
      </c>
      <c r="B14" s="62">
        <v>0.11510791366906475</v>
      </c>
      <c r="C14" s="22">
        <v>155</v>
      </c>
      <c r="D14" s="22">
        <v>139</v>
      </c>
      <c r="E14" s="22">
        <v>178</v>
      </c>
      <c r="F14" s="22">
        <v>302</v>
      </c>
      <c r="G14" s="22">
        <v>219</v>
      </c>
      <c r="H14" s="22">
        <v>400</v>
      </c>
      <c r="I14" s="22">
        <v>603</v>
      </c>
      <c r="J14" s="72">
        <v>964</v>
      </c>
    </row>
    <row r="15" spans="1:10" ht="15.75" x14ac:dyDescent="0.25">
      <c r="A15" s="21" t="s">
        <v>233</v>
      </c>
      <c r="B15" s="62">
        <v>0.3235294117647059</v>
      </c>
      <c r="C15" s="22">
        <v>45</v>
      </c>
      <c r="D15" s="22">
        <v>34</v>
      </c>
      <c r="E15" s="22">
        <v>51</v>
      </c>
      <c r="F15" s="22">
        <v>84</v>
      </c>
      <c r="G15" s="22">
        <v>65</v>
      </c>
      <c r="H15" s="22">
        <v>117</v>
      </c>
      <c r="I15" s="22">
        <v>135</v>
      </c>
      <c r="J15" s="72">
        <v>247</v>
      </c>
    </row>
    <row r="16" spans="1:10" ht="15.75" x14ac:dyDescent="0.25">
      <c r="A16" s="21" t="s">
        <v>234</v>
      </c>
      <c r="B16" s="62">
        <v>0.125</v>
      </c>
      <c r="C16" s="22">
        <v>18</v>
      </c>
      <c r="D16" s="22">
        <v>16</v>
      </c>
      <c r="E16" s="22">
        <v>28</v>
      </c>
      <c r="F16" s="22">
        <v>36</v>
      </c>
      <c r="G16" s="22">
        <v>35</v>
      </c>
      <c r="H16" s="22">
        <v>53</v>
      </c>
      <c r="I16" s="22">
        <v>78</v>
      </c>
      <c r="J16" s="72">
        <v>106</v>
      </c>
    </row>
    <row r="17" spans="1:10" ht="15.75" x14ac:dyDescent="0.25">
      <c r="A17" s="21" t="s">
        <v>235</v>
      </c>
      <c r="B17" s="62">
        <v>0.27272727272727271</v>
      </c>
      <c r="C17" s="22">
        <v>14</v>
      </c>
      <c r="D17" s="22">
        <v>11</v>
      </c>
      <c r="E17" s="22">
        <v>16</v>
      </c>
      <c r="F17" s="22">
        <v>23</v>
      </c>
      <c r="G17" s="22">
        <v>16</v>
      </c>
      <c r="H17" s="22">
        <v>37</v>
      </c>
      <c r="I17" s="22">
        <v>48</v>
      </c>
      <c r="J17" s="72">
        <v>62</v>
      </c>
    </row>
    <row r="18" spans="1:10" ht="15.75" x14ac:dyDescent="0.25">
      <c r="A18" s="21" t="s">
        <v>236</v>
      </c>
      <c r="B18" s="62">
        <v>0.23529411764705882</v>
      </c>
      <c r="C18" s="22">
        <v>84</v>
      </c>
      <c r="D18" s="22">
        <v>68</v>
      </c>
      <c r="E18" s="22">
        <v>98</v>
      </c>
      <c r="F18" s="22">
        <v>103</v>
      </c>
      <c r="G18" s="22">
        <v>127</v>
      </c>
      <c r="H18" s="22">
        <v>176</v>
      </c>
      <c r="I18" s="22">
        <v>195</v>
      </c>
      <c r="J18" s="72">
        <v>243</v>
      </c>
    </row>
    <row r="19" spans="1:10" ht="24" customHeight="1" x14ac:dyDescent="0.25">
      <c r="A19" s="18" t="s">
        <v>237</v>
      </c>
      <c r="B19" s="61">
        <v>-3.9736462837142272E-2</v>
      </c>
      <c r="C19" s="19">
        <v>4664</v>
      </c>
      <c r="D19" s="19">
        <v>4857</v>
      </c>
      <c r="E19" s="19">
        <v>5182</v>
      </c>
      <c r="F19" s="19">
        <v>5622</v>
      </c>
      <c r="G19" s="19">
        <v>7155</v>
      </c>
      <c r="H19" s="19">
        <v>9061</v>
      </c>
      <c r="I19" s="19">
        <v>9267</v>
      </c>
      <c r="J19" s="71">
        <v>10009</v>
      </c>
    </row>
    <row r="20" spans="1:10" ht="20.25" x14ac:dyDescent="0.3">
      <c r="A20" s="6"/>
      <c r="B20" s="65"/>
      <c r="C20" s="66"/>
      <c r="D20" s="65"/>
      <c r="E20" s="65"/>
      <c r="F20" s="65"/>
      <c r="G20" s="65"/>
      <c r="H20" s="65"/>
      <c r="I20" s="65"/>
      <c r="J20" s="66"/>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Cover_sheet</vt:lpstr>
      <vt:lpstr>Table_of_contents</vt:lpstr>
      <vt:lpstr>Notes</vt:lpstr>
      <vt:lpstr>Glossary</vt:lpstr>
      <vt:lpstr>Table_mor_1</vt:lpstr>
      <vt:lpstr>Table_ban_1</vt:lpstr>
      <vt:lpstr>Table_ban_2</vt:lpstr>
      <vt:lpstr>Table_ban_3</vt:lpstr>
      <vt:lpstr>Table_ban_4</vt:lpstr>
      <vt:lpstr>Table_ban_5</vt:lpstr>
      <vt:lpstr>Table_ban_6</vt:lpstr>
      <vt:lpstr>Table_ptd_1</vt:lpstr>
      <vt:lpstr>Table_ptd_2</vt:lpstr>
      <vt:lpstr>Table_ptd_3</vt:lpstr>
      <vt:lpstr>Table_ptd_4</vt:lpstr>
      <vt:lpstr>Table_das_1</vt:lpstr>
      <vt:lpstr>Table_das_2</vt:lpstr>
      <vt:lpstr>Table_das_3</vt:lpstr>
      <vt:lpstr>Table_das_4</vt:lpstr>
      <vt:lpstr>Table_cor_1</vt:lpstr>
      <vt:lpstr>Table_la_1a</vt:lpstr>
      <vt:lpstr>Table_la_1b</vt:lpstr>
      <vt:lpstr>Table_la_2a</vt:lpstr>
      <vt:lpstr>Table_la_2b</vt:lpstr>
      <vt:lpstr>Table_la_3a</vt:lpstr>
      <vt:lpstr>Table_la_3b</vt:lpstr>
      <vt:lpstr>Table_la_4a</vt:lpstr>
      <vt:lpstr>Table_la_4b</vt:lpstr>
      <vt:lpstr>Table_debt_1</vt:lpstr>
      <vt:lpstr>Table_contribution_1</vt:lpstr>
      <vt:lpstr>Table_review_1</vt:lpstr>
      <vt:lpstr>Time_series_annual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U456971</dc:creator>
  <cp:lastModifiedBy>Lucy Horner</cp:lastModifiedBy>
  <dcterms:created xsi:type="dcterms:W3CDTF">2025-08-15T16:44:38Z</dcterms:created>
  <dcterms:modified xsi:type="dcterms:W3CDTF">2025-08-27T07:38:50Z</dcterms:modified>
</cp:coreProperties>
</file>